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updateLinks="always" codeName="ThisWorkbook" defaultThemeVersion="124226"/>
  <mc:AlternateContent xmlns:mc="http://schemas.openxmlformats.org/markup-compatibility/2006">
    <mc:Choice Requires="x15">
      <x15ac:absPath xmlns:x15ac="http://schemas.microsoft.com/office/spreadsheetml/2010/11/ac" url="\\CPTRedirect.corp.qr.com.au\Redirect$\r867921\Desktop\Contractor and Procurement doc review\Final versions\For Doc Management\"/>
    </mc:Choice>
  </mc:AlternateContent>
  <xr:revisionPtr revIDLastSave="0" documentId="8_{BF22C8C4-825E-40B9-BA9C-A51B01C112E7}" xr6:coauthVersionLast="47" xr6:coauthVersionMax="47" xr10:uidLastSave="{00000000-0000-0000-0000-000000000000}"/>
  <bookViews>
    <workbookView xWindow="-28920" yWindow="-105" windowWidth="29040" windowHeight="17640" tabRatio="801" activeTab="1" xr2:uid="{00000000-000D-0000-FFFF-FFFF00000000}"/>
  </bookViews>
  <sheets>
    <sheet name="CONTRACTOR INSTRUCTIONS " sheetId="27" r:id="rId1"/>
    <sheet name="QR ASSESSOR INSTRUCTIONS" sheetId="28" r:id="rId2"/>
    <sheet name="CONTRACTOR'S DETAILS" sheetId="30" r:id="rId3"/>
    <sheet name="SECTION 1 - CAT 1 QUESTIONNAIRE" sheetId="14" r:id="rId4"/>
    <sheet name=" RISK SCORESHEET" sheetId="15" r:id="rId5"/>
    <sheet name="Sheet1" sheetId="26" state="hidden" r:id="rId6"/>
    <sheet name="Sheet2" sheetId="29" state="hidden" r:id="rId7"/>
  </sheets>
  <definedNames>
    <definedName name="_xlnm._FilterDatabase" localSheetId="4" hidden="1">' RISK SCORESHEET'!$A$29:$Y$84</definedName>
    <definedName name="_xlnm._FilterDatabase" localSheetId="3" hidden="1">'SECTION 1 - CAT 1 QUESTIONNAIRE'!$A$5:$AE$72</definedName>
    <definedName name="_xlnm.Print_Area" localSheetId="4">' RISK SCORESHEET'!$A$1:$M$85</definedName>
    <definedName name="_xlnm.Print_Area" localSheetId="0">'CONTRACTOR INSTRUCTIONS '!$A$1:$E$20</definedName>
    <definedName name="_xlnm.Print_Area" localSheetId="2">'CONTRACTOR''S DETAILS'!$A$1:$F$19</definedName>
    <definedName name="_xlnm.Print_Area" localSheetId="1">'QR ASSESSOR INSTRUCTIONS'!$A$1:$E$35</definedName>
    <definedName name="_xlnm.Print_Area" localSheetId="3">'SECTION 1 - CAT 1 QUESTIONNAIRE'!$A$1:$M$73</definedName>
    <definedName name="_xlnm.Print_Titles" localSheetId="4">' RISK SCORESHEET'!$2:$2</definedName>
    <definedName name="_xlnm.Print_Titles" localSheetId="3">'SECTION 1 - CAT 1 QUESTIONNAIRE'!$5:$5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 i="14" l="1"/>
  <c r="C4" i="15"/>
  <c r="I32" i="15" l="1"/>
  <c r="I31" i="15"/>
  <c r="I30" i="15"/>
  <c r="I33" i="15"/>
  <c r="I39" i="15"/>
  <c r="I41" i="15"/>
  <c r="I43" i="15"/>
  <c r="I45" i="15"/>
  <c r="I50" i="15"/>
  <c r="M10" i="14"/>
  <c r="G32" i="15" s="1"/>
  <c r="J32" i="15" s="1"/>
  <c r="L32" i="15" s="1"/>
  <c r="M32" i="15" s="1"/>
  <c r="L7" i="14"/>
  <c r="L68" i="14"/>
  <c r="M68" i="14" s="1"/>
  <c r="K32" i="15" l="1"/>
  <c r="C5" i="15"/>
  <c r="L6" i="15" l="1"/>
  <c r="C6" i="15" l="1"/>
  <c r="L56" i="14"/>
  <c r="L44" i="14"/>
  <c r="L50" i="14" l="1"/>
  <c r="L22" i="14"/>
  <c r="L31" i="14"/>
  <c r="L30" i="14"/>
  <c r="L71" i="14"/>
  <c r="L63" i="14"/>
  <c r="L59" i="14"/>
  <c r="L58" i="14"/>
  <c r="L55" i="14"/>
  <c r="L42" i="14"/>
  <c r="L39" i="14"/>
  <c r="L35" i="14"/>
  <c r="L25" i="14"/>
  <c r="L23" i="14"/>
  <c r="L19" i="14"/>
  <c r="L12" i="14"/>
  <c r="L9" i="14"/>
  <c r="E11" i="15" s="1"/>
  <c r="L13" i="14"/>
  <c r="E34" i="15" s="1"/>
  <c r="L14" i="14"/>
  <c r="E35" i="15" s="1"/>
  <c r="E41" i="15" l="1"/>
  <c r="M22" i="14"/>
  <c r="E42" i="15"/>
  <c r="M23" i="14"/>
  <c r="L17" i="14"/>
  <c r="E38" i="15" s="1"/>
  <c r="F41" i="15" l="1"/>
  <c r="I73" i="15"/>
  <c r="M17" i="14"/>
  <c r="G38" i="15" s="1"/>
  <c r="L16" i="14"/>
  <c r="E37" i="15" s="1"/>
  <c r="L15" i="14"/>
  <c r="E36" i="15" s="1"/>
  <c r="M16" i="14" l="1"/>
  <c r="G37" i="15" s="1"/>
  <c r="M15" i="14"/>
  <c r="G36" i="15" s="1"/>
  <c r="I75" i="15" l="1"/>
  <c r="I69" i="15"/>
  <c r="I67" i="15"/>
  <c r="I66" i="15"/>
  <c r="I53" i="15"/>
  <c r="I49" i="15"/>
  <c r="M13" i="14" l="1"/>
  <c r="G34" i="15" s="1"/>
  <c r="L49" i="14" l="1"/>
  <c r="E10" i="15"/>
  <c r="M19" i="14"/>
  <c r="M35" i="14"/>
  <c r="E53" i="15"/>
  <c r="M41" i="14"/>
  <c r="G55" i="15" s="1"/>
  <c r="M42" i="14"/>
  <c r="G56" i="15" s="1"/>
  <c r="M55" i="14"/>
  <c r="M58" i="14"/>
  <c r="M59" i="14"/>
  <c r="L61" i="14"/>
  <c r="M66" i="14"/>
  <c r="G77" i="15"/>
  <c r="M67" i="14"/>
  <c r="L64" i="14"/>
  <c r="L53" i="14"/>
  <c r="L51" i="14"/>
  <c r="L43" i="14"/>
  <c r="L40" i="14"/>
  <c r="L37" i="14"/>
  <c r="L36" i="14"/>
  <c r="L33" i="14"/>
  <c r="L26" i="14"/>
  <c r="L20" i="14"/>
  <c r="M20" i="14" s="1"/>
  <c r="L46" i="14"/>
  <c r="L69" i="14"/>
  <c r="E78" i="15" l="1"/>
  <c r="M69" i="14"/>
  <c r="E33" i="15"/>
  <c r="F33" i="15" s="1"/>
  <c r="E12" i="15"/>
  <c r="G42" i="15"/>
  <c r="M12" i="14"/>
  <c r="G33" i="15" s="1"/>
  <c r="M26" i="14"/>
  <c r="G44" i="15" s="1"/>
  <c r="E44" i="15"/>
  <c r="E43" i="15"/>
  <c r="E15" i="15"/>
  <c r="E17" i="15"/>
  <c r="M9" i="14"/>
  <c r="G11" i="15" s="1"/>
  <c r="E14" i="15"/>
  <c r="E18" i="15"/>
  <c r="M25" i="14"/>
  <c r="M7" i="14"/>
  <c r="G30" i="15" s="1"/>
  <c r="G13" i="15"/>
  <c r="E77" i="15"/>
  <c r="M39" i="14"/>
  <c r="M63" i="14"/>
  <c r="E31" i="15"/>
  <c r="E72" i="15"/>
  <c r="E50" i="15"/>
  <c r="E51" i="15"/>
  <c r="E52" i="15"/>
  <c r="P22" i="14"/>
  <c r="O22" i="14"/>
  <c r="F43" i="15" l="1"/>
  <c r="G14" i="15"/>
  <c r="I14" i="15" s="1"/>
  <c r="G41" i="15"/>
  <c r="J41" i="15" s="1"/>
  <c r="L41" i="15" s="1"/>
  <c r="G15" i="15"/>
  <c r="G43" i="15"/>
  <c r="J43" i="15" s="1"/>
  <c r="F31" i="15"/>
  <c r="F50" i="15"/>
  <c r="M37" i="14"/>
  <c r="G52" i="15" s="1"/>
  <c r="M36" i="14"/>
  <c r="M61" i="14"/>
  <c r="G72" i="15" s="1"/>
  <c r="G50" i="15"/>
  <c r="L43" i="15" l="1"/>
  <c r="M43" i="15" s="1"/>
  <c r="L15" i="15" s="1"/>
  <c r="K43" i="15"/>
  <c r="G51" i="15"/>
  <c r="J50" i="15" s="1"/>
  <c r="G18" i="15"/>
  <c r="L50" i="15" l="1"/>
  <c r="M50" i="15" s="1"/>
  <c r="L18" i="15" s="1"/>
  <c r="K50" i="15"/>
  <c r="H80" i="15"/>
  <c r="I79" i="15"/>
  <c r="I80" i="15" s="1"/>
  <c r="L28" i="14"/>
  <c r="E45" i="15" l="1"/>
  <c r="K41" i="15" l="1"/>
  <c r="M41" i="15"/>
  <c r="L14" i="15" s="1"/>
  <c r="M14" i="14"/>
  <c r="G35" i="15" s="1"/>
  <c r="G10" i="15"/>
  <c r="G12" i="15" l="1"/>
  <c r="I10" i="15"/>
  <c r="L48" i="14"/>
  <c r="E62" i="15" s="1"/>
  <c r="J33" i="15" l="1"/>
  <c r="L33" i="15" s="1"/>
  <c r="M48" i="14"/>
  <c r="G62" i="15" s="1"/>
  <c r="E54" i="15"/>
  <c r="E57" i="15"/>
  <c r="E56" i="15"/>
  <c r="E55" i="15"/>
  <c r="M33" i="15" l="1"/>
  <c r="K33" i="15"/>
  <c r="M43" i="14"/>
  <c r="G57" i="15" s="1"/>
  <c r="M40" i="14"/>
  <c r="G54" i="15" s="1"/>
  <c r="G53" i="15"/>
  <c r="E49" i="15"/>
  <c r="E65" i="15"/>
  <c r="E64" i="15"/>
  <c r="E63" i="15"/>
  <c r="L47" i="14"/>
  <c r="E61" i="15" s="1"/>
  <c r="E60" i="15"/>
  <c r="E68" i="15"/>
  <c r="E48" i="15"/>
  <c r="E47" i="15"/>
  <c r="L29" i="14"/>
  <c r="E66" i="15"/>
  <c r="L45" i="14"/>
  <c r="E59" i="15" s="1"/>
  <c r="E58" i="15"/>
  <c r="L60" i="14"/>
  <c r="E40" i="15"/>
  <c r="E79" i="15"/>
  <c r="F79" i="15" s="1"/>
  <c r="E30" i="15"/>
  <c r="F30" i="15" s="1"/>
  <c r="E67" i="15"/>
  <c r="E70" i="15"/>
  <c r="E74" i="15"/>
  <c r="E73" i="15"/>
  <c r="P20" i="14"/>
  <c r="O20" i="14"/>
  <c r="E39" i="15"/>
  <c r="P23" i="14"/>
  <c r="O23" i="14"/>
  <c r="P71" i="14"/>
  <c r="K54" i="15"/>
  <c r="F73" i="15" l="1"/>
  <c r="E46" i="15"/>
  <c r="F45" i="15" s="1"/>
  <c r="E16" i="15"/>
  <c r="F39" i="15"/>
  <c r="F75" i="15"/>
  <c r="F53" i="15"/>
  <c r="E71" i="15"/>
  <c r="E22" i="15"/>
  <c r="E23" i="15"/>
  <c r="F67" i="15"/>
  <c r="M47" i="14"/>
  <c r="G61" i="15" s="1"/>
  <c r="M50" i="14"/>
  <c r="G64" i="15" s="1"/>
  <c r="M46" i="14"/>
  <c r="G60" i="15" s="1"/>
  <c r="M49" i="14"/>
  <c r="G63" i="15" s="1"/>
  <c r="M51" i="14"/>
  <c r="G65" i="15" s="1"/>
  <c r="G67" i="15"/>
  <c r="M60" i="14"/>
  <c r="M56" i="14"/>
  <c r="E20" i="15"/>
  <c r="G78" i="15"/>
  <c r="G40" i="15"/>
  <c r="M45" i="14"/>
  <c r="G59" i="15" s="1"/>
  <c r="M31" i="14"/>
  <c r="G48" i="15" s="1"/>
  <c r="E24" i="15"/>
  <c r="G75" i="15"/>
  <c r="E25" i="15"/>
  <c r="M64" i="14"/>
  <c r="G74" i="15" s="1"/>
  <c r="G39" i="15"/>
  <c r="G31" i="15"/>
  <c r="E69" i="15"/>
  <c r="M53" i="14"/>
  <c r="G20" i="15" s="1"/>
  <c r="M33" i="14"/>
  <c r="M71" i="14"/>
  <c r="G25" i="15" s="1"/>
  <c r="G70" i="15"/>
  <c r="E21" i="15"/>
  <c r="E19" i="15"/>
  <c r="M44" i="14"/>
  <c r="G58" i="15" s="1"/>
  <c r="M28" i="14"/>
  <c r="M29" i="14"/>
  <c r="G46" i="15" s="1"/>
  <c r="M30" i="14"/>
  <c r="G47" i="15" s="1"/>
  <c r="E13" i="15"/>
  <c r="O71" i="14"/>
  <c r="J30" i="15"/>
  <c r="L30" i="15" s="1"/>
  <c r="J39" i="15" l="1"/>
  <c r="L39" i="15" s="1"/>
  <c r="F69" i="15"/>
  <c r="G45" i="15"/>
  <c r="J45" i="15" s="1"/>
  <c r="G16" i="15"/>
  <c r="G76" i="15"/>
  <c r="J75" i="15" s="1"/>
  <c r="L75" i="15" s="1"/>
  <c r="G24" i="15"/>
  <c r="I24" i="15" s="1"/>
  <c r="G71" i="15"/>
  <c r="G22" i="15"/>
  <c r="I22" i="15" s="1"/>
  <c r="G17" i="15"/>
  <c r="I17" i="15" s="1"/>
  <c r="G19" i="15"/>
  <c r="I19" i="15" s="1"/>
  <c r="G23" i="15"/>
  <c r="I23" i="15" s="1"/>
  <c r="G68" i="15"/>
  <c r="J67" i="15" s="1"/>
  <c r="G21" i="15"/>
  <c r="I21" i="15" s="1"/>
  <c r="G73" i="15"/>
  <c r="J73" i="15" s="1"/>
  <c r="L73" i="15" s="1"/>
  <c r="F49" i="15"/>
  <c r="I18" i="15"/>
  <c r="G79" i="15"/>
  <c r="J79" i="15" s="1"/>
  <c r="M30" i="15"/>
  <c r="L10" i="15" s="1"/>
  <c r="E26" i="15"/>
  <c r="I20" i="15"/>
  <c r="G66" i="15"/>
  <c r="J66" i="15" s="1"/>
  <c r="G49" i="15"/>
  <c r="G69" i="15"/>
  <c r="I25" i="15"/>
  <c r="E80" i="15"/>
  <c r="J53" i="15"/>
  <c r="L53" i="15" s="1"/>
  <c r="J31" i="15"/>
  <c r="I15" i="15"/>
  <c r="I13" i="15"/>
  <c r="F66" i="15"/>
  <c r="K30" i="15"/>
  <c r="I16" i="15" l="1"/>
  <c r="G26" i="15"/>
  <c r="L31" i="15"/>
  <c r="M31" i="15" s="1"/>
  <c r="L11" i="15" s="1"/>
  <c r="L66" i="15"/>
  <c r="K67" i="15"/>
  <c r="L67" i="15"/>
  <c r="M67" i="15" s="1"/>
  <c r="L21" i="15" s="1"/>
  <c r="K45" i="15"/>
  <c r="L45" i="15"/>
  <c r="M45" i="15" s="1"/>
  <c r="L16" i="15" s="1"/>
  <c r="K79" i="15"/>
  <c r="L79" i="15"/>
  <c r="K73" i="15"/>
  <c r="M73" i="15"/>
  <c r="L23" i="15" s="1"/>
  <c r="M75" i="15"/>
  <c r="L24" i="15" s="1"/>
  <c r="K75" i="15"/>
  <c r="K39" i="15"/>
  <c r="M39" i="15"/>
  <c r="L13" i="15" s="1"/>
  <c r="I26" i="15"/>
  <c r="J69" i="15"/>
  <c r="L69" i="15" s="1"/>
  <c r="M69" i="15" s="1"/>
  <c r="F80" i="15"/>
  <c r="J49" i="15"/>
  <c r="M66" i="15"/>
  <c r="L20" i="15" s="1"/>
  <c r="K53" i="15"/>
  <c r="M53" i="15"/>
  <c r="L19" i="15" s="1"/>
  <c r="K31" i="15"/>
  <c r="I11" i="15"/>
  <c r="I12" i="15"/>
  <c r="K66" i="15"/>
  <c r="K49" i="15" l="1"/>
  <c r="L49" i="15"/>
  <c r="L22" i="15"/>
  <c r="K69" i="15"/>
  <c r="J80" i="15"/>
  <c r="M49" i="15"/>
  <c r="L17" i="15" s="1"/>
  <c r="G80" i="15" l="1"/>
  <c r="M79" i="15" l="1"/>
  <c r="L25" i="15" s="1"/>
  <c r="L80" i="15"/>
  <c r="M80" i="15" l="1"/>
  <c r="L26" i="15"/>
  <c r="M72" i="14" s="1"/>
  <c r="L7" i="15" l="1"/>
</calcChain>
</file>

<file path=xl/sharedStrings.xml><?xml version="1.0" encoding="utf-8"?>
<sst xmlns="http://schemas.openxmlformats.org/spreadsheetml/2006/main" count="355" uniqueCount="274">
  <si>
    <t>Score Obtained</t>
  </si>
  <si>
    <t xml:space="preserve">STEP 2: </t>
  </si>
  <si>
    <t xml:space="preserve">STEP 1: </t>
  </si>
  <si>
    <t xml:space="preserve">STEP 3: </t>
  </si>
  <si>
    <t>Assessment Date:</t>
  </si>
  <si>
    <t>CONTRACTOR:</t>
  </si>
  <si>
    <t>Weighted
Percentage</t>
  </si>
  <si>
    <t>ITEM</t>
  </si>
  <si>
    <t>Mandatory</t>
  </si>
  <si>
    <t>NOTE</t>
  </si>
  <si>
    <t>QUESTION</t>
  </si>
  <si>
    <t>EXAMPLES OF 
EVIDENCE</t>
  </si>
  <si>
    <t>MAX 
VALUE</t>
  </si>
  <si>
    <t>CONTRACTOR'S SUPPORTING
EVIDENCE
(Include document references relating to the question)</t>
  </si>
  <si>
    <t>#</t>
  </si>
  <si>
    <t>Do employees regularly receive feedback on learnings from hazard and/or incident reports?</t>
  </si>
  <si>
    <t>Are all investigations of serious incidents led by personnel trained to conduct incident investigations?</t>
  </si>
  <si>
    <t>Are actions from incidents, hazards, inspections, observations, audits maintained on a register of corrective actions?</t>
  </si>
  <si>
    <t>Does the organisation have an Occupational Hygiene Monitoring program?</t>
  </si>
  <si>
    <t>Does the organisation have a documented process to manage PPE selection, use and maintenance?</t>
  </si>
  <si>
    <t>Does the organisation have an 'Employee Assistance Program' provider?</t>
  </si>
  <si>
    <t>Does the organisation have a documented 'Return to Work / Rehabilitation' Policy?</t>
  </si>
  <si>
    <r>
      <rPr>
        <b/>
        <sz val="18"/>
        <color rgb="FFC00000"/>
        <rFont val="Calibri"/>
        <family val="2"/>
        <scheme val="minor"/>
      </rPr>
      <t>*</t>
    </r>
    <r>
      <rPr>
        <b/>
        <sz val="11"/>
        <color rgb="FFC00000"/>
        <rFont val="Calibri"/>
        <family val="2"/>
        <scheme val="minor"/>
      </rPr>
      <t>ASSESSMENT DATE:</t>
    </r>
  </si>
  <si>
    <t>Maximum Possible Score</t>
  </si>
  <si>
    <t>% Maximum Score</t>
  </si>
  <si>
    <t>TOTAL</t>
  </si>
  <si>
    <t>Detailed Score Table:  By Group</t>
  </si>
  <si>
    <t>Group</t>
  </si>
  <si>
    <t>Maximum Possible Group Score</t>
  </si>
  <si>
    <t>% Weighting</t>
  </si>
  <si>
    <t>Grouped Weighting</t>
  </si>
  <si>
    <t>Group Sub-total</t>
  </si>
  <si>
    <t>Group Weighted Score (%)</t>
  </si>
  <si>
    <t>SCORE</t>
  </si>
  <si>
    <t>%</t>
  </si>
  <si>
    <t>Overall Score (At least 80% required)</t>
  </si>
  <si>
    <t>STEP 2:</t>
  </si>
  <si>
    <t>STEP 1:</t>
  </si>
  <si>
    <t>STEP 4:</t>
  </si>
  <si>
    <t>STEP 5:</t>
  </si>
  <si>
    <t>ADDITIONAL CONTRACTOR COMMENTS</t>
  </si>
  <si>
    <t>NOTE:</t>
  </si>
  <si>
    <t>Does the organisation have written procedures / policies requiring the employees to complete a JSA  / JHA / SWMS before non-routine tasks?</t>
  </si>
  <si>
    <t>[Describe the work activities or services to be provided under the proposed contract]</t>
  </si>
  <si>
    <t>Mandatory Criteria met</t>
  </si>
  <si>
    <t>QUEENSLAND RAIL COMMENTS</t>
  </si>
  <si>
    <t>QUEENSLAND RAIL
SCORE</t>
  </si>
  <si>
    <t>1. Policy</t>
  </si>
  <si>
    <t>2. Legal and Other Requirements</t>
  </si>
  <si>
    <t>2. Legal and other Requirements</t>
  </si>
  <si>
    <t>Summary Score Table:  By SEMS Management Standard</t>
  </si>
  <si>
    <t>SEMS Management Standard</t>
  </si>
  <si>
    <t>Summary Score Table By: SEMS Management Standard</t>
  </si>
  <si>
    <t>Legislation</t>
  </si>
  <si>
    <t>Risk Register</t>
  </si>
  <si>
    <t>Objectives</t>
  </si>
  <si>
    <t>Training &amp; Competency</t>
  </si>
  <si>
    <t>Purchasing</t>
  </si>
  <si>
    <t>Documentation</t>
  </si>
  <si>
    <t>PTW</t>
  </si>
  <si>
    <t>Risk Assessments</t>
  </si>
  <si>
    <t>SOPs</t>
  </si>
  <si>
    <t>Equipment</t>
  </si>
  <si>
    <t>PPE</t>
  </si>
  <si>
    <t>Fitness for Work</t>
  </si>
  <si>
    <t>MOC</t>
  </si>
  <si>
    <t>Emergency Management</t>
  </si>
  <si>
    <t>Monitoring Programs</t>
  </si>
  <si>
    <t>Incident Reporting and Investigation</t>
  </si>
  <si>
    <t>Projects</t>
  </si>
  <si>
    <t>Management Review</t>
  </si>
  <si>
    <t>Supervisors</t>
  </si>
  <si>
    <t>Subcontractors</t>
  </si>
  <si>
    <t>Communication and Consultation</t>
  </si>
  <si>
    <t>Does the organisation have processes to manage worker health risks? 
(Consider as relevant: fitness for work, fatigue, heat stress, drug and alcohol influence, exposure to or inhalation of chemicals / dusts / fibres, exposure to bites / stings / microbes, noise, vibration or similar)</t>
  </si>
  <si>
    <t>Environmental Risks</t>
  </si>
  <si>
    <t>Hazard Observation</t>
  </si>
  <si>
    <t>Audit and Assurance</t>
  </si>
  <si>
    <t>8. Documentation and Document Control</t>
  </si>
  <si>
    <t>9. Communication and Consultation</t>
  </si>
  <si>
    <t>11. Management of Change</t>
  </si>
  <si>
    <t>12. Protective Security and Emergency Management</t>
  </si>
  <si>
    <t>13. Measuring and Monitoring</t>
  </si>
  <si>
    <t>15. Assurance and Auditing</t>
  </si>
  <si>
    <t>16. Management Review</t>
  </si>
  <si>
    <t>Strategy</t>
  </si>
  <si>
    <t>Management of Change</t>
  </si>
  <si>
    <t>The assessment is based on the responses and the supporting evidence provided by the contractor in this document.</t>
  </si>
  <si>
    <t xml:space="preserve">The information contained in this assessment is confidential and must not be communicated to other parties. </t>
  </si>
  <si>
    <t>5. Organisational Resources, Accountabilities and Responsibilities</t>
  </si>
  <si>
    <t>Contractor Company Name:</t>
  </si>
  <si>
    <t>3. Hazard Identification &amp; Risk Management</t>
  </si>
  <si>
    <t>Training and Competency</t>
  </si>
  <si>
    <t>Does the organisation have a documented 'Environmental Management Plan' which includes actions, controls and responsibilities for managing environmental risks?</t>
  </si>
  <si>
    <t xml:space="preserve">Does the organisation have a method for ensuring personnel are inducted, trained, licenced or otherwise deemed competent to undertake specific work activities? </t>
  </si>
  <si>
    <t>4. Planning and Performance</t>
  </si>
  <si>
    <t>6. Training, Competency and Awareness</t>
  </si>
  <si>
    <t>7. Contractor and Procurement Management</t>
  </si>
  <si>
    <t>10. High Risk Controls</t>
  </si>
  <si>
    <t>14. Incident Management</t>
  </si>
  <si>
    <t xml:space="preserve">4. Planning and Performance </t>
  </si>
  <si>
    <t>Does the organisation consider ergonomic and environmental principles when purchasing equipment (incl. electrical items, hand tools, PPE) and/or plant?</t>
  </si>
  <si>
    <t>Do the organisation's JSA / JHA / SWMS include environmental considerations?</t>
  </si>
  <si>
    <t>Does the organisation have a formalised and documented permit to work system for identified high risk work?
E.g. Confined space entry, work at heights, hot work, etc.
(If not applicable indicate 'NA')</t>
  </si>
  <si>
    <t>Does the organisation have an appropriate number of employees trained in first aid?</t>
  </si>
  <si>
    <t>Does the organisation have a documented 'Incident Reporting and Investigation Process' in place?</t>
  </si>
  <si>
    <t>Are packing and transport requirements communicated to vendors to ensure safe loading and unloading?
E.g. Plant and equipment weights, lifting points etc.</t>
  </si>
  <si>
    <t>Does the organisation have set Health, Safety and Environmental goals and objectives?
E.g. Target injury frequency rates, segregation of recyclable waste materials, no spills of oils to ground etc.</t>
  </si>
  <si>
    <t>Are employees regularly updated on external changes that influence the organisation's standard operating procedures / work instructions?
E.g. Legislative changes, best practice, industry alerts, Australian / New Zealand Standards etc.</t>
  </si>
  <si>
    <t>Does the organisation have an 'Emergency Response Management Procedure' suitable for use in large scale events?
E.g. Fire, bomb threat, explosion, chemical spill, evacuation etc.</t>
  </si>
  <si>
    <t>CONTRACTOR
RESPONSE
Mandatory = Yes or No
Non-Mandatory =
Yes, No or NA</t>
  </si>
  <si>
    <t xml:space="preserve">EVIDENCE PROVIDED
Mandatory = Yes or No 
Non-Mandatory =
Yes, No, Partial or NA </t>
  </si>
  <si>
    <t>OVERVIEW</t>
  </si>
  <si>
    <r>
      <t>Complete '</t>
    </r>
    <r>
      <rPr>
        <b/>
        <sz val="11"/>
        <color rgb="FFC00000"/>
        <rFont val="Calibri"/>
        <family val="2"/>
        <scheme val="minor"/>
      </rPr>
      <t>Section 1 - Cat 1 Questionnaire</t>
    </r>
    <r>
      <rPr>
        <b/>
        <sz val="11"/>
        <rFont val="Calibri"/>
        <family val="2"/>
        <scheme val="minor"/>
      </rPr>
      <t>' tab</t>
    </r>
  </si>
  <si>
    <r>
      <t xml:space="preserve">Use the </t>
    </r>
    <r>
      <rPr>
        <b/>
        <sz val="11"/>
        <color rgb="FFC00000"/>
        <rFont val="Calibri"/>
        <family val="2"/>
        <scheme val="minor"/>
      </rPr>
      <t>'Additional Contractor Comments'</t>
    </r>
    <r>
      <rPr>
        <sz val="11"/>
        <rFont val="Calibri"/>
        <family val="2"/>
        <scheme val="minor"/>
      </rPr>
      <t xml:space="preserve"> column to provide any additional information as required. </t>
    </r>
  </si>
  <si>
    <r>
      <rPr>
        <b/>
        <sz val="11"/>
        <rFont val="Calibri"/>
        <family val="2"/>
        <scheme val="minor"/>
      </rPr>
      <t xml:space="preserve">An explanation must be provided for all questions answered as "No", "Partial" or "Not Applicable". </t>
    </r>
    <r>
      <rPr>
        <sz val="11"/>
        <rFont val="Calibri"/>
        <family val="2"/>
        <scheme val="minor"/>
      </rPr>
      <t xml:space="preserve">(The </t>
    </r>
    <r>
      <rPr>
        <b/>
        <sz val="11"/>
        <color rgb="FFC00000"/>
        <rFont val="Calibri"/>
        <family val="2"/>
        <scheme val="minor"/>
      </rPr>
      <t xml:space="preserve">'Additional Contractor Comments' </t>
    </r>
    <r>
      <rPr>
        <sz val="11"/>
        <rFont val="Calibri"/>
        <family val="2"/>
        <scheme val="minor"/>
      </rPr>
      <t xml:space="preserve">field can be used to record this explanation). </t>
    </r>
    <r>
      <rPr>
        <i/>
        <sz val="11"/>
        <rFont val="Calibri"/>
        <family val="2"/>
        <scheme val="minor"/>
      </rPr>
      <t xml:space="preserve">Where "No", "Partial" or "Not Applicable" is selected a Queensland Rail representative will verify the explanation provided. </t>
    </r>
  </si>
  <si>
    <r>
      <t xml:space="preserve">Please indicate whether evidence is provided to support the responses for each question by selecting a response from the drop menu in the </t>
    </r>
    <r>
      <rPr>
        <b/>
        <sz val="11"/>
        <color rgb="FFC00000"/>
        <rFont val="Calibri"/>
        <family val="2"/>
        <scheme val="minor"/>
      </rPr>
      <t xml:space="preserve">'Evidence Provided' </t>
    </r>
    <r>
      <rPr>
        <sz val="11"/>
        <rFont val="Calibri"/>
        <family val="2"/>
        <scheme val="minor"/>
      </rPr>
      <t xml:space="preserve">column. </t>
    </r>
  </si>
  <si>
    <r>
      <t xml:space="preserve">Review the guidance provided in the corresponding </t>
    </r>
    <r>
      <rPr>
        <b/>
        <sz val="11"/>
        <color rgb="FFC00000"/>
        <rFont val="Calibri"/>
        <family val="2"/>
        <scheme val="minor"/>
      </rPr>
      <t>'Example of Evidence'</t>
    </r>
    <r>
      <rPr>
        <sz val="11"/>
        <rFont val="Calibri"/>
        <family val="2"/>
        <scheme val="minor"/>
      </rPr>
      <t xml:space="preserve"> column to indicate what processes or systems you may have in your organisation. If evidence is available in full or partial form, please select "Yes" or "Partial". Select "No" if no evidence is able to be provided.</t>
    </r>
  </si>
  <si>
    <t>Note:  You must clearly reference all evidence provided using the question number that the evidence relates to.</t>
  </si>
  <si>
    <r>
      <t xml:space="preserve">Check to see if evidence has been provided to support the responses for each question in the </t>
    </r>
    <r>
      <rPr>
        <b/>
        <sz val="11"/>
        <color rgb="FFC00000"/>
        <rFont val="Calibri"/>
        <family val="2"/>
        <scheme val="minor"/>
      </rPr>
      <t xml:space="preserve">'Evidence Provided' </t>
    </r>
    <r>
      <rPr>
        <sz val="11"/>
        <rFont val="Calibri"/>
        <family val="2"/>
        <scheme val="minor"/>
      </rPr>
      <t>column.</t>
    </r>
  </si>
  <si>
    <r>
      <t xml:space="preserve">An explanation must be provided for all questions answered as "No", "Partial" or "Not Applicable". (The </t>
    </r>
    <r>
      <rPr>
        <b/>
        <sz val="11"/>
        <color rgb="FFC00000"/>
        <rFont val="Calibri"/>
        <family val="2"/>
        <scheme val="minor"/>
      </rPr>
      <t>'Additional Contractor Comments'</t>
    </r>
    <r>
      <rPr>
        <sz val="11"/>
        <rFont val="Calibri"/>
        <family val="2"/>
        <scheme val="minor"/>
      </rPr>
      <t xml:space="preserve"> field can be used to record this explanation). </t>
    </r>
  </si>
  <si>
    <r>
      <t xml:space="preserve">Review the </t>
    </r>
    <r>
      <rPr>
        <b/>
        <sz val="11"/>
        <color rgb="FFC00000"/>
        <rFont val="Calibri"/>
        <family val="2"/>
        <scheme val="minor"/>
      </rPr>
      <t>'Contractor's Supporting Evidence</t>
    </r>
    <r>
      <rPr>
        <sz val="11"/>
        <rFont val="Calibri"/>
        <family val="2"/>
        <scheme val="minor"/>
      </rPr>
      <t xml:space="preserve">' column for all of the documentation, information and other references that has been provided as part of the submission to support the responses in the Questionnaire. </t>
    </r>
  </si>
  <si>
    <t>Review and confirm the supporting evidence provided addresses the associated question.</t>
  </si>
  <si>
    <r>
      <t xml:space="preserve">Following the evaluation of the data - select the TAB - </t>
    </r>
    <r>
      <rPr>
        <b/>
        <sz val="11"/>
        <color rgb="FFC00000"/>
        <rFont val="Calibri"/>
        <family val="2"/>
        <scheme val="minor"/>
      </rPr>
      <t>'Risk Scoresheet'</t>
    </r>
    <r>
      <rPr>
        <sz val="11"/>
        <rFont val="Calibri"/>
        <family val="2"/>
        <scheme val="minor"/>
      </rPr>
      <t xml:space="preserve"> in this spreadsheet to review the overall score.</t>
    </r>
  </si>
  <si>
    <t>Score Criteria: To proceed with the sourcing process, all the mandatory criteria must be met AND a minimum overall score of 80% must be achieved.</t>
  </si>
  <si>
    <r>
      <t xml:space="preserve">This worksheet illustrates the progressive weighted markings for each question and the total &lt;80% Red and &gt;80% Green is locked and a record only. </t>
    </r>
    <r>
      <rPr>
        <i/>
        <sz val="11"/>
        <rFont val="Calibri"/>
        <family val="2"/>
        <scheme val="minor"/>
      </rPr>
      <t>The overall score is also represented in the Section 1 – Cat 1 Questionnaire on the last line.</t>
    </r>
  </si>
  <si>
    <r>
      <t xml:space="preserve">Undertake the Assessment of the responses and evidence reviewed, applying the following dropdown scoring matrix in the </t>
    </r>
    <r>
      <rPr>
        <b/>
        <sz val="11"/>
        <color rgb="FFC00000"/>
        <rFont val="Calibri"/>
        <family val="2"/>
        <scheme val="minor"/>
      </rPr>
      <t xml:space="preserve">'Queensland Rail Score' </t>
    </r>
    <r>
      <rPr>
        <sz val="11"/>
        <rFont val="Calibri"/>
        <family val="2"/>
        <scheme val="minor"/>
      </rPr>
      <t xml:space="preserve">Column:
"Yes"                      The contractor's response meets the Queensland Rail Criteria.
"No"                       The contractor's response does not in any respect meet the Queensland Rail Criteria or evidence has not been provided.
"Partial 75%"       The contractor's response meets 75% of the Queensland Rail Criteria.
"Partial 50%"       The contractor's response meets 50% of the Queensland Rail Criteria.
"Partial 25%"       The contractor's response meets 25% of the Queensland Rail Criteria.
"NA"                       In the Contractor's opinion the Queensland Rail Criteria is not applicable.
</t>
    </r>
    <r>
      <rPr>
        <b/>
        <sz val="11"/>
        <color rgb="FFC00000"/>
        <rFont val="Calibri"/>
        <family val="2"/>
        <scheme val="minor"/>
      </rPr>
      <t>Note!                     Only a "Yes" or "No" option is valid for a Mandatory Question.</t>
    </r>
  </si>
  <si>
    <t>Company Name:</t>
  </si>
  <si>
    <t>Trading Name:</t>
  </si>
  <si>
    <t>ABN:</t>
  </si>
  <si>
    <t>Position:</t>
  </si>
  <si>
    <t>Phone:</t>
  </si>
  <si>
    <t>ACN:</t>
  </si>
  <si>
    <t>Registered Address:</t>
  </si>
  <si>
    <t>Physical Address:</t>
  </si>
  <si>
    <t>Does the organisation have standard operating procedures/work instructions (or similar) for all work activities undertaken (in addition to those identified in 10.1)</t>
  </si>
  <si>
    <r>
      <t>Does the organisation implement a process to ensure that all</t>
    </r>
    <r>
      <rPr>
        <b/>
        <sz val="11"/>
        <color rgb="FFC00000"/>
        <rFont val="Calibri"/>
        <family val="2"/>
        <scheme val="minor"/>
      </rPr>
      <t xml:space="preserve"> </t>
    </r>
    <r>
      <rPr>
        <sz val="11"/>
        <rFont val="Calibri"/>
        <family val="2"/>
        <scheme val="minor"/>
      </rPr>
      <t>standard operating procedures/instructions (or similar) are regularly reviewed and updated to meet both workplace and legislative requirements?</t>
    </r>
  </si>
  <si>
    <t>Does the organisation have documented procedures for Plant and Equipment operation? (If not applicable indicate 'NA')</t>
  </si>
  <si>
    <t>Does the organisation have a process for inspection and maintenance of power tools / plant / equipment / machinery?  (If not applicable indicate 'NA')</t>
  </si>
  <si>
    <t>Does the organisation have a 'Safe Observation Process' (or similar) in place to report hazards and identify safe and unsafe work practices and conditions?</t>
  </si>
  <si>
    <r>
      <t xml:space="preserve">Company Description:
</t>
    </r>
    <r>
      <rPr>
        <sz val="14"/>
        <rFont val="Calibri"/>
        <family val="2"/>
        <scheme val="minor"/>
      </rPr>
      <t>Services/Products</t>
    </r>
  </si>
  <si>
    <t>Loading / Unloading / Transport</t>
  </si>
  <si>
    <r>
      <t xml:space="preserve">If unsure, request additional clarification, by discussing the application with the </t>
    </r>
    <r>
      <rPr>
        <b/>
        <sz val="11"/>
        <color rgb="FF0066FF"/>
        <rFont val="Calibri"/>
        <family val="2"/>
        <scheme val="minor"/>
      </rPr>
      <t>Queensland Rail Authorised Person</t>
    </r>
    <r>
      <rPr>
        <sz val="11"/>
        <rFont val="Calibri"/>
        <family val="2"/>
        <scheme val="minor"/>
      </rPr>
      <t>.</t>
    </r>
  </si>
  <si>
    <t>Does the organisation have safety management processes / safe systems of work for high risk work activities?
Evidence provided must cover the following activities where applicable:
 - Land Transport/Chain of Responsibility
 - Heavy Lifting (Cranes)
 - Working at Heights/Prevention of Falls/Prevention of Falling Objects
- Working in an electrified or non-electrified rail corridor
 - Confined Space Entry
 - Hazardous Materials (dangerous goods, hazardous substances, asbestos, lead)
 - High Voltage/Electrical Risks
 - Excavation/Trenching
 - Air/Maritime Risks
 - Plant, including powered mobile Plant &amp; Equipment
 - Manual Handling for high risk tasks
 - Noise Risks
 - Environmental issues (air, culture, noise, biodiversity, land management, waste, water)
 - Construction/Development/Demolition</t>
  </si>
  <si>
    <t>Safe Systems of Work</t>
  </si>
  <si>
    <r>
      <rPr>
        <b/>
        <sz val="18"/>
        <color rgb="FFC00000"/>
        <rFont val="Calibri"/>
        <family val="2"/>
        <scheme val="minor"/>
      </rPr>
      <t>*</t>
    </r>
    <r>
      <rPr>
        <b/>
        <sz val="11"/>
        <color rgb="FFC00000"/>
        <rFont val="Calibri"/>
        <family val="2"/>
        <scheme val="minor"/>
      </rPr>
      <t>QUEENSLAND RAIL ASSESSOR:</t>
    </r>
  </si>
  <si>
    <t>Queensland Rail Assessor:</t>
  </si>
  <si>
    <r>
      <t xml:space="preserve">Where "No", "Partial" or "Not Applicable" is selected the </t>
    </r>
    <r>
      <rPr>
        <b/>
        <sz val="11"/>
        <color rgb="FF0066FF"/>
        <rFont val="Calibri"/>
        <family val="2"/>
        <scheme val="minor"/>
      </rPr>
      <t>Queensland Rail Assessor</t>
    </r>
    <r>
      <rPr>
        <sz val="11"/>
        <rFont val="Calibri"/>
        <family val="2"/>
        <scheme val="minor"/>
      </rPr>
      <t xml:space="preserve"> will verify the explanation provided. Seek clarification if the comments are insufficient or incomplete.</t>
    </r>
  </si>
  <si>
    <t>CONTRACTOR INSTRUCTIONS</t>
  </si>
  <si>
    <r>
      <t>Review the application for completeness. Has the</t>
    </r>
    <r>
      <rPr>
        <b/>
        <sz val="11"/>
        <color rgb="FF0066FF"/>
        <rFont val="Calibri"/>
        <family val="2"/>
        <scheme val="minor"/>
      </rPr>
      <t xml:space="preserve"> Queensland Rail Assessor</t>
    </r>
    <r>
      <rPr>
        <sz val="11"/>
        <rFont val="Calibri"/>
        <family val="2"/>
        <scheme val="minor"/>
      </rPr>
      <t xml:space="preserve"> received this document and support documentation in a form that can clearly be read? If not, request clarification by discussing the application with the </t>
    </r>
    <r>
      <rPr>
        <b/>
        <sz val="11"/>
        <color rgb="FF0066FF"/>
        <rFont val="Calibri"/>
        <family val="2"/>
        <scheme val="minor"/>
      </rPr>
      <t xml:space="preserve">Authorised Person. </t>
    </r>
    <r>
      <rPr>
        <sz val="11"/>
        <rFont val="Calibri"/>
        <family val="2"/>
        <scheme val="minor"/>
      </rPr>
      <t>Any incomplete questionnaires are to be returned to the applicant for completion before starting the evaluation process.</t>
    </r>
  </si>
  <si>
    <r>
      <t>TAB -</t>
    </r>
    <r>
      <rPr>
        <b/>
        <sz val="11"/>
        <color rgb="FFC00000"/>
        <rFont val="Calibri"/>
        <family val="2"/>
        <scheme val="minor"/>
      </rPr>
      <t xml:space="preserve"> 'Contractor's Instructions'</t>
    </r>
    <r>
      <rPr>
        <sz val="11"/>
        <rFont val="Calibri"/>
        <family val="2"/>
        <scheme val="minor"/>
      </rPr>
      <t>. Read and understand what Queensland Rail has requested from the applicant.</t>
    </r>
  </si>
  <si>
    <r>
      <t xml:space="preserve">TAB - </t>
    </r>
    <r>
      <rPr>
        <b/>
        <sz val="11"/>
        <color rgb="FFC00000"/>
        <rFont val="Calibri"/>
        <family val="2"/>
        <scheme val="minor"/>
      </rPr>
      <t>'QR Assessor Instructions'</t>
    </r>
    <r>
      <rPr>
        <b/>
        <sz val="11"/>
        <rFont val="Calibri"/>
        <family val="2"/>
        <scheme val="minor"/>
      </rPr>
      <t>.</t>
    </r>
    <r>
      <rPr>
        <sz val="11"/>
        <rFont val="Calibri"/>
        <family val="2"/>
        <scheme val="minor"/>
      </rPr>
      <t xml:space="preserve"> Read and understand these instructions.</t>
    </r>
  </si>
  <si>
    <r>
      <t xml:space="preserve">TAB - </t>
    </r>
    <r>
      <rPr>
        <b/>
        <sz val="11"/>
        <color rgb="FFC00000"/>
        <rFont val="Calibri"/>
        <family val="2"/>
        <scheme val="minor"/>
      </rPr>
      <t>'Contractor's Information'</t>
    </r>
    <r>
      <rPr>
        <b/>
        <sz val="11"/>
        <rFont val="Calibri"/>
        <family val="2"/>
        <scheme val="minor"/>
      </rPr>
      <t xml:space="preserve">. </t>
    </r>
    <r>
      <rPr>
        <sz val="11"/>
        <rFont val="Calibri"/>
        <family val="2"/>
        <scheme val="minor"/>
      </rPr>
      <t xml:space="preserve">Ensure the details have been completed. </t>
    </r>
    <r>
      <rPr>
        <i/>
        <sz val="11"/>
        <rFont val="Calibri"/>
        <family val="2"/>
        <scheme val="minor"/>
      </rPr>
      <t>The Applicant's Company Details will automatically be incorporated into the Section 1 - Cat 2 Questionnaire and Section 2 - Performance History worksheets.</t>
    </r>
  </si>
  <si>
    <r>
      <t>Check to see if the responses from the drop-down menu in the</t>
    </r>
    <r>
      <rPr>
        <b/>
        <sz val="11"/>
        <color rgb="FFC00000"/>
        <rFont val="Calibri"/>
        <family val="2"/>
        <scheme val="minor"/>
      </rPr>
      <t xml:space="preserve"> 'Contractor Response' </t>
    </r>
    <r>
      <rPr>
        <sz val="11"/>
        <rFont val="Calibri"/>
        <family val="2"/>
        <scheme val="minor"/>
      </rPr>
      <t>column for each question have been completed.  All Mandatory questions must have either a "Yes" or "No" response.  All other questions may be responded with a "Yes", "No", "Partial" or "Not Applicable" answer</t>
    </r>
  </si>
  <si>
    <t>This assessment provides the scoring to be applied for Category 1 contractor Safety and Environment prequalification assessment.</t>
  </si>
  <si>
    <t xml:space="preserve">The information provided will be evaluated and scored by Queensland Rail. Further submissions concerning the safety and  management processes may be required prior to the contract being awarded. </t>
  </si>
  <si>
    <t>This Safety and Environment Questionnaire / Assessment document is specifically intended for Queensland Rail Activities.</t>
  </si>
  <si>
    <t>The responses provided in this Questionnaire must relate to the current Safety and Environment policies, systems and history of operation within your business.</t>
  </si>
  <si>
    <t>All information provided by the contractor must be validated by a Queensland Rail Assessor to ensure the minimum Queensland Rail Safety and Environment requirements are being met.</t>
  </si>
  <si>
    <t>Queensland Rail Contractor Safety and Environment Prequalification Questionnaire / Assessment initial considerations - first 3 TABS:</t>
  </si>
  <si>
    <t xml:space="preserve">Further submissions concerning Safety and Environment management processes may be required prior to the contract being awarded based on the contractor category and at the discretion of the Authorised Person with support from the applicable Safety Advisor. </t>
  </si>
  <si>
    <t>QUEENSLAND RAIL CONTRACTOR SAFETY AND ENVIRONMENT PREQUALIFICATION ASSESSMENT - CATEGORY 1 CONTRACTOR</t>
  </si>
  <si>
    <t xml:space="preserve">Does the organisation have a method for keeping up to date with legislative requirements / change, and including requirements within Safety and Environment documents? </t>
  </si>
  <si>
    <t xml:space="preserve">Does the organisation have a Safety and Environment risk register that relates to the services and work being provided which includes environmental risks? </t>
  </si>
  <si>
    <t>Does the organisation have a process to identify Safety and Environment risks within the early planning and design stages?</t>
  </si>
  <si>
    <t>Does the organisation have a process to identify Safety and Environment risks for construction, commissioning and decommissioning stages?</t>
  </si>
  <si>
    <t>Does the organisation have a 'Safety and Environment Strategy' or equivalent organisational improvement plan?</t>
  </si>
  <si>
    <t>Safety and Environment Professionals</t>
  </si>
  <si>
    <t>Does the organisation have a full-time dedicated Health, Safety and Environment professional to provide Safety and Environment advice in a timely manner, as and when needed?</t>
  </si>
  <si>
    <t>Does the organisation have documented processes for the engagement and management of subcontractors, including assessing their Safety and Environment capability? (If not applicable indicate 'NA')</t>
  </si>
  <si>
    <t>Does the organisation include subcontractor incident statistics within their own Safety and Environment statistics? (If not applicable indicate 'NA')</t>
  </si>
  <si>
    <t>Does the organisation have a document control procedure to ensure documents are kept up to date with a current version number and date, and a procedure to manage its Safety and Environment records indicating their location, retention times, responsible custodians, and any confidentiality conditions?</t>
  </si>
  <si>
    <t xml:space="preserve">Does the organisation have a method for consulting with and communicating to employees (and subcontractors) about Safety and Environment matters? </t>
  </si>
  <si>
    <t xml:space="preserve">Does the organisation have a documented management of change process to manage and review its Safety and Environment hazards and controls as part of work or changes? </t>
  </si>
  <si>
    <t>Safety and Environment Performance</t>
  </si>
  <si>
    <t>Does the organisation have documented processes to record, analyse, trend and report Safety and Environment performance statistics?</t>
  </si>
  <si>
    <t>Does the organisation undertake regular reviews of Safety and Environment performance against the organisation's designated Safety and Environment KPIs?</t>
  </si>
  <si>
    <t>Does the organisation have a documented 'Internal Auditing Process' which includes a schedule which includes regular Safety and Environment inspections at workplaces?</t>
  </si>
  <si>
    <t>Safety and Environment Workplace Inspections</t>
  </si>
  <si>
    <t>Does the organisation have documented processes for regular Safety and Environment inspections at workplaces? 
e.g. weekly, monthly etc.</t>
  </si>
  <si>
    <t>Are persons other than designated Safety and Environment personnel routinely involved in documented Safety and Environment workplace inspections?</t>
  </si>
  <si>
    <t xml:space="preserve">Does the organisation's Safety and Environment management system have a documented process for regular review by management? </t>
  </si>
  <si>
    <t>Safety and Environment Management System &amp; Policy</t>
  </si>
  <si>
    <t>Safety and Environment  Professionals</t>
  </si>
  <si>
    <t>SEMS Weighted Score (%)</t>
  </si>
  <si>
    <t>SEMS Score</t>
  </si>
  <si>
    <t>SAFETY AND ENVIRONMENT MANAGEMENT</t>
  </si>
  <si>
    <t>Does the organisation have a documented 'Safety and Environment Management System' (SEMS) that includes a Safety and Environment Policy that is authorised and signed by senior management?</t>
  </si>
  <si>
    <t>SEMS &amp; Policy</t>
  </si>
  <si>
    <t>Does the organisation ensure that training records and evidence of competencies for all workers are available at the workplace?</t>
  </si>
  <si>
    <t>QUEENSLAND RAIL CONTRACTOR SAFETY AND ENVIRONMENT PREQUALIFICATION QUESTIONNAIRE (CATEGORY 1 CONTRACTOR)</t>
  </si>
  <si>
    <t>QUEENSLAND RAIL CONTRACTOR SAFETY AND ENVIRONMENT PREQUALIFICATION ASSESSMENT 
(CATEGORY 1 CONTRACTOR)</t>
  </si>
  <si>
    <t>QR ASSESSOR INSTRUCTIONS</t>
  </si>
  <si>
    <t xml:space="preserve">1. Details of a formalised Safety and Environment Management System. 
2. The Safety and Environment Management System provides the means by which the Safety and Environment Policy commitments are communicated and implemented. It incorporates the management standards, procedures, similar that describe the intent and requirements in regard to Safety and Environment management. 
3. The S&amp;E MS includes a Safety and Environment Policy which is signed by senior management. </t>
  </si>
  <si>
    <t>1. Safety and Environment legislation register
2. Subscription to legislation changes
3. Industry association memberships
4. Copies of relevant Acts, Regulations, Codes of Practice</t>
  </si>
  <si>
    <t xml:space="preserve">1. Completed risk/hazard register that includes environmental risks. </t>
  </si>
  <si>
    <t>1. Example of: Proactive Safety and Environment intervention /Interaction / observation program that addresses at-risk work practices. 
2. Hazard reporting program that encourages employee hazard reporting and 
3. Samples of hazard reports.</t>
  </si>
  <si>
    <r>
      <t xml:space="preserve">1. Documented procedure/program that shows how risks are considered and treated for </t>
    </r>
    <r>
      <rPr>
        <u/>
        <sz val="11"/>
        <rFont val="Calibri"/>
        <family val="2"/>
        <scheme val="minor"/>
      </rPr>
      <t>construction, commissioning and decommissioning</t>
    </r>
    <r>
      <rPr>
        <sz val="11"/>
        <rFont val="Calibri"/>
        <family val="2"/>
        <scheme val="minor"/>
      </rPr>
      <t xml:space="preserve"> phases of projects and 
2. Listed on a risk and opportunity register.  </t>
    </r>
  </si>
  <si>
    <r>
      <t xml:space="preserve">1. Documented procedure/program that shows how risks are considered and treated </t>
    </r>
    <r>
      <rPr>
        <u/>
        <sz val="11"/>
        <rFont val="Calibri"/>
        <family val="2"/>
        <scheme val="minor"/>
      </rPr>
      <t>during planning/conceptual</t>
    </r>
    <r>
      <rPr>
        <sz val="11"/>
        <rFont val="Calibri"/>
        <family val="2"/>
        <scheme val="minor"/>
      </rPr>
      <t xml:space="preserve"> phases of projects and 
2. Listed on a risk and opportunity register.  </t>
    </r>
  </si>
  <si>
    <t>1. Corporate document with Safety and Environment goals and objectives, 
2. Includes Details of target injury frequency rates, training hours, no spills to ground, % close-out of corrective actions.</t>
  </si>
  <si>
    <t>1. Safety and Environment professional appointed and may have direct or dotted line report to senior management. Outline employment / engagement relationship and the number of full-time equivalent resources. E.g. 5 full time Safety and Environment employees, 10 Safety and Environment consultants, 1 Environmental consultant, 
2. Safety and Environment Organisational Structure and/or Position Description/s.</t>
  </si>
  <si>
    <t>Examples: 
1. A Leader/Supervisor training presentation/program table of contents/flyer, 
2. Training Needs Analysis stating the name of the Supervisor/Leader training and 
3. Procedure that states the need for mandatory Supervisor Training.</t>
  </si>
  <si>
    <t>1. Documented procedure/ process on training and competency. 
2. Examples of training database/registers detailing qualifications, tickets, licences and inductions. 
3. Safety and Environment training register (incl. induction, high risk work licences, qualifications, training)
4. Safety and Environment training database
5. Process for ensuring refresher training, re-certification or similar to maintain currency
6. Process for verifying competency of personnel, including familiarisation training and assessment</t>
  </si>
  <si>
    <t>1. Example of training records on personnel file or 
2. Training database.</t>
  </si>
  <si>
    <t>1. Documented procedure for purchasing or 
2. Examples of purchasing where Safety and Environment has been evaluated e.g. buying machinery, waste minimisation, noise controls, recycling, hazardous substances. 
3. Example of risk assessments that include ergonomic and environmental considerations.</t>
  </si>
  <si>
    <t>1. Documented procedure/specification for packing and transport. 
2. Supply chain process / records including Chain of Responsibility.</t>
  </si>
  <si>
    <t>1. If subcontractors are, will or may be engaged, you MUST provide evidence of subcontractor management procedures or processes that include Safety and Environment prequalification and 
2. Review of subcontractor capability.</t>
  </si>
  <si>
    <t>1. Example of Safety and Environment reporting template that includes subcontractors.</t>
  </si>
  <si>
    <t>1. Document control procedure, records management procedure or 
2. Examples of records management.</t>
  </si>
  <si>
    <t>1. Documented Safety and Environment Committee charter/agenda/minutes, toolbox meetings,  pre-start meetings, safe observations (or similar), correspondence letters to subcontractors (where relevant). 
2. Examples of communicating change to the workforce.</t>
  </si>
  <si>
    <t>Example: 
1. Document control process, 
2. Subscription to legislation update sites, 
3. Safety and Environment committee minutes.</t>
  </si>
  <si>
    <t>1. Examples of Safety and Environment committee minutes, 
2. Safety alerts and pre-start meeting minutes.</t>
  </si>
  <si>
    <t>1. Documented requirements/processes for management of high risk work activities including site hazard inspection checks, safety risks included in JSAs / SWMSs / procedures / plans, Safety and Environment risk register, equipment registers, specific rules. 
2. Examples of plans to include as applicable: Traffic Management Plan, Environmental Management Plan, Asbestos Management Plan, Lifting Plan. 
3. Evidence must be provided for ALL applicable activities to meet this criterion</t>
  </si>
  <si>
    <t>1. Documented procedure for risk assessment of high risk plant and equipment, 
2. Examples of completed risk assessment forms for excavators, elevated working platform, skid steer loader, scaffolding, trucks, forklifts.</t>
  </si>
  <si>
    <t>1. Documented procedure for risk assessment and 
2. Examples of completed risk assessment forms JSA / JHA / SWMS.</t>
  </si>
  <si>
    <t>1. Documented procedure for risk assessment and 
2. Examples of completed risk assessment forms that include environmental considerations.</t>
  </si>
  <si>
    <t xml:space="preserve">1. Permit to work procedure
2. Examples of  completed high risk permits for each type of permit the company uses.
</t>
  </si>
  <si>
    <t>1. Examples of SOP's/work instructions or procedures.</t>
  </si>
  <si>
    <t>1. Examples include: SOP's/ instructions (or similar) show date last reviewed and next review date, and refer to applicable legislation.</t>
  </si>
  <si>
    <t>1. Plant and equipment procedure
2. Operation manuals/SOPs/SWMS/JSA/JHA for mobile plant.</t>
  </si>
  <si>
    <t>1. Electrical test and tag of power tools
2. Completed plant / machinery risk assessments
3. Copies of inspection records for plant / equipment / machinery 
4. Maintenance log books / records
5. Process for tagging out and / or disposal procedure for faulty / damaged / defective equipment</t>
  </si>
  <si>
    <t>1. Procedure/document outlining how PPE is selected, used and maintained.</t>
  </si>
  <si>
    <t>1. Health risks included within JSAs / SWMSs / SOPs / procedures / or similar
2. Safety and Environment risk register
3. Fitness for work requirements; pre-employment and ongoing medicals, health surveillance
4. Drug and alcohol testing program procedure including random and for cause testing. 
5. Fatigue Management Plan and Framework to manage specific shift or working rules relating to fatigue and heat stress
6. Hazardous substance handling procedures / JSAs / SWMSs / risk register / SDSs</t>
  </si>
  <si>
    <t>1. Affiliation with a external assistance provider</t>
  </si>
  <si>
    <t>1. Rehabilitation policy and associated procedure, 
2. Workers compensation subscription, 
3. Evidence of return to work programs</t>
  </si>
  <si>
    <t>1. Documented emergency procedures covering large scale events, incl. roles and responsibilities, training and frequency of drills.</t>
  </si>
  <si>
    <t>1. List of first aiders and 
2. Example training records of first aiders.</t>
  </si>
  <si>
    <t>1. Procedure/document outlining the requirements for recording and reporting of Safety and Environment performance.
2. Examples of Safety and Environment reports/statistical analysis trends may include diagrams / charts / dashboards / documented minutes from monthly Safety and Environment management meetings with outcomes.</t>
  </si>
  <si>
    <t>1. Examples of contract review meetings agenda/reports/or minutes where Safety and Environment performance has been reviewed. 
2. Documented minutes from Monthly Safety and Environment Management Meetings with outcomes.</t>
  </si>
  <si>
    <t>1. Database, monthly reports or tracking system for corrective actions and or 
2. Followed up through Safety and Environment Committee (check minutes), issues register / action register.</t>
  </si>
  <si>
    <t>1. Documented procedure/program outlining how employee occupational exposure is managed i.e. expected climactic conditions, noise, dust, fumes, particulates, contact with liquids, vibration, 
2. Documented health risk assessment.</t>
  </si>
  <si>
    <t xml:space="preserve">1. Incident reporting &amp; investigation procedure, 
2. Incident report form that includes an investigation section. </t>
  </si>
  <si>
    <t>1. Examples of incident investigation training programs such as Taproot, ICAM or internal programs. 
2. Examples of investigation training records.</t>
  </si>
  <si>
    <t>1. Procedure/document outlining the organisations internal audit process.
2. Examples of auditing schedules/field/operational audits, review meetings/reports/ that have occurred within the previous 12 months.</t>
  </si>
  <si>
    <t xml:space="preserve">1. Details of the Safety and Environment Management System and latest score should be provided.
2. Copies of accreditation certificate/s. </t>
  </si>
  <si>
    <t xml:space="preserve">1. Examples of field/operational audits, review meetings / reports that have occurred within the previous 12 months. 
2. Details of work planning database / processes that include inspections for high risk work activities. 
3. SOPs for high risk work activities that include inspection check lists. </t>
  </si>
  <si>
    <t xml:space="preserve">1. Examples of workplace inspections that include line management involvement. </t>
  </si>
  <si>
    <t xml:space="preserve">1. Procedure/document outlining how Safety and Environment Management System is regularly reviewed by management. </t>
  </si>
  <si>
    <t>Email:</t>
  </si>
  <si>
    <t>Company Contact Name:</t>
  </si>
  <si>
    <t xml:space="preserve">The questions will provide Queensland Rail with an overview of your Safety and Environment policies, systems and history. </t>
  </si>
  <si>
    <t>Date of Review</t>
  </si>
  <si>
    <t>Tender Details (if applicable):</t>
  </si>
  <si>
    <t>CONTRACTOR'S DETAILS AND DECLARATION</t>
  </si>
  <si>
    <t>Company Position:</t>
  </si>
  <si>
    <t>Signature:</t>
  </si>
  <si>
    <t xml:space="preserve">If either of these conditions are not met, the Safety and Environment Prequalification is returned to the  contractor and cannot be progressed until the mandatory criteria is met and a minimum overall score of 80% is achieved. </t>
  </si>
  <si>
    <t>On behalf of the company, I declare that all information provided in the application is, to the best of my knowledge, true and correct</t>
  </si>
  <si>
    <t>Assessor Name</t>
  </si>
  <si>
    <t>Assessor Signature</t>
  </si>
  <si>
    <t xml:space="preserve">Complete the sign-off section in the Risk Scoresheet tab </t>
  </si>
  <si>
    <t xml:space="preserve">
By signing this, I acknowledge that I have completed the assessment of this prequalification application and confirm that sections one and two have been adequately addressed and that all mandatory questions have been completed with evidence provided that suitably validates the final gradings given.
</t>
  </si>
  <si>
    <r>
      <t xml:space="preserve">Where "No", "Partial 75%", "Partial 50%", "Partial 25%" or "Not Applicable" is selected the </t>
    </r>
    <r>
      <rPr>
        <b/>
        <sz val="11"/>
        <color rgb="FF0066FF"/>
        <rFont val="Calibri"/>
        <family val="2"/>
        <scheme val="minor"/>
      </rPr>
      <t>Queensland Rail Assessor</t>
    </r>
    <r>
      <rPr>
        <sz val="11"/>
        <rFont val="Calibri"/>
        <family val="2"/>
        <scheme val="minor"/>
      </rPr>
      <t xml:space="preserve"> will verify the explanation provided and include an appropriate comment in the </t>
    </r>
    <r>
      <rPr>
        <b/>
        <sz val="11"/>
        <color rgb="FFC00000"/>
        <rFont val="Calibri"/>
        <family val="2"/>
        <scheme val="minor"/>
      </rPr>
      <t>'Queensland Rail Comments'</t>
    </r>
    <r>
      <rPr>
        <sz val="11"/>
        <rFont val="Calibri"/>
        <family val="2"/>
        <scheme val="minor"/>
      </rPr>
      <t xml:space="preserve"> column.
</t>
    </r>
    <r>
      <rPr>
        <b/>
        <sz val="12"/>
        <color rgb="FF63BE7B"/>
        <rFont val="Calibri"/>
        <family val="2"/>
        <scheme val="minor"/>
      </rPr>
      <t>NOTE: The Assessor must provide a reason for why a response has received a "No" or "Partial" score.</t>
    </r>
  </si>
  <si>
    <t xml:space="preserve">1. Management of change procedure or 
2. Examples of material, plant, procedure change &amp; assessment of Safety and Environment has occurred. </t>
  </si>
  <si>
    <t>Does the organisation possess a current Certificate of Currency with Work Cover Queensland?</t>
  </si>
  <si>
    <t>1. Copy of current Work Cover Queensland Certificate of Currency</t>
  </si>
  <si>
    <r>
      <t xml:space="preserve">Complete ALL fields in the </t>
    </r>
    <r>
      <rPr>
        <b/>
        <sz val="11"/>
        <color rgb="FFC00000"/>
        <rFont val="Calibri"/>
        <family val="2"/>
        <scheme val="minor"/>
      </rPr>
      <t xml:space="preserve">'Contractor's Details' </t>
    </r>
    <r>
      <rPr>
        <b/>
        <sz val="11"/>
        <rFont val="Calibri"/>
        <family val="2"/>
        <scheme val="minor"/>
      </rPr>
      <t xml:space="preserve">tab.  </t>
    </r>
    <r>
      <rPr>
        <sz val="10"/>
        <rFont val="Calibri (Body)"/>
      </rPr>
      <t xml:space="preserve">If applying for a specific tender, the tender name and number must be provided. If not applying for a specific tender, please mark this section N/A. </t>
    </r>
    <r>
      <rPr>
        <sz val="10"/>
        <rFont val="Calibri"/>
        <family val="2"/>
        <scheme val="minor"/>
      </rPr>
      <t>The contractor Details Tab must be signed prior to submission to Queensland Rail</t>
    </r>
  </si>
  <si>
    <t>Certificate of Currency</t>
  </si>
  <si>
    <t>Hazard and Risk Management</t>
  </si>
  <si>
    <t>Does the organisation conduct specific risk assessments for high risk plant and equipment? (If not applicable indicate 'NA' and explain why)</t>
  </si>
  <si>
    <t>Work Cover</t>
  </si>
  <si>
    <t>Does the organisation have a documented 'Hazard and Risk identification  and  Management Process' in place to ensure that health and safety and environmental risks are identified and controlled so far as is reasonably practicable (SFAIRP)?</t>
  </si>
  <si>
    <r>
      <t xml:space="preserve">1. Details of </t>
    </r>
    <r>
      <rPr>
        <strike/>
        <sz val="11"/>
        <rFont val="Calibri"/>
        <family val="2"/>
        <scheme val="minor"/>
      </rPr>
      <t xml:space="preserve"> </t>
    </r>
    <r>
      <rPr>
        <sz val="11"/>
        <rFont val="Calibri"/>
        <family val="2"/>
        <scheme val="minor"/>
      </rPr>
      <t xml:space="preserve">documented 'Environmental Management Plan' that may include biodiversity, waste management, land rehabilitation, environmental emissions, prevention / minimisation of environmental damage, weed management, and pest management. </t>
    </r>
  </si>
  <si>
    <t>1. Example of Safety and Environment improvement strategy/program that may include elements for improving Safety and Environment culture, reducing incidents, empowering individuals and improving  overall Safety and Environment performance.</t>
  </si>
  <si>
    <t>Are supervisors trained in Safety and Environment fundamentals?
E.g. Risk Management - facilitating Job Safety Analysis (JSA) / Job Risk Analysis (JRA) / Job Hazard Analysis (JHA) / Risk Assessments, Communicate Information, Incident Investigation and Reporting, Safe Observation process (or similar), Legislative Requirements (Duties) and Sub-Contractor Management.</t>
  </si>
  <si>
    <t>Has the organisation's Safety and Environment Management System (SEMS) been audited by either an external accredited auditor or a recognised accredited authority?
E.g. N.S.C.A., Du-Pont Stop, SafetyMAP, WorkCover - S.A.B.S., WorkCover - Self Insurer Performance Standards, ISO 14001, ISO 9001, Civil Contractors Federation, Integrated Management System, AS 4801/45001.</t>
  </si>
  <si>
    <t xml:space="preserve">1. Documented procedure for hazard identification, risk assessment/management and 
2. Examples of completed risk assessment forms and risk registers.
</t>
  </si>
  <si>
    <r>
      <t>TAB -</t>
    </r>
    <r>
      <rPr>
        <b/>
        <sz val="11"/>
        <color rgb="FFC00000"/>
        <rFont val="Calibri"/>
        <family val="2"/>
        <scheme val="minor"/>
      </rPr>
      <t xml:space="preserve"> 'Section 1 - Cat 1 - Questionnaire'</t>
    </r>
    <r>
      <rPr>
        <sz val="11"/>
        <rFont val="Calibri"/>
        <family val="2"/>
        <scheme val="minor"/>
      </rPr>
      <t xml:space="preserve">, complete cells </t>
    </r>
    <r>
      <rPr>
        <b/>
        <sz val="11"/>
        <color rgb="FFC00000"/>
        <rFont val="Calibri"/>
        <family val="2"/>
        <scheme val="minor"/>
      </rPr>
      <t>'Queensland Rail Assessor'</t>
    </r>
    <r>
      <rPr>
        <sz val="11"/>
        <rFont val="Calibri"/>
        <family val="2"/>
        <scheme val="minor"/>
      </rPr>
      <t xml:space="preserve"> cell L3 &amp; </t>
    </r>
    <r>
      <rPr>
        <b/>
        <sz val="11"/>
        <color rgb="FFC00000"/>
        <rFont val="Calibri"/>
        <family val="2"/>
        <scheme val="minor"/>
      </rPr>
      <t>'Assessment Date'</t>
    </r>
    <r>
      <rPr>
        <sz val="11"/>
        <rFont val="Calibri"/>
        <family val="2"/>
        <scheme val="minor"/>
      </rPr>
      <t xml:space="preserve"> cell L4 recording your name and the date of the assessment.</t>
    </r>
  </si>
  <si>
    <t>On receipt of a submission to assess a supplier’s Safety and Environment Prequalification, the QR Assessor must consider whether any Conflicts of Interest, either actual, potential or perceived, may exist. If so, a Conflicts of Interest declaration must be made in writing, an email is enough, and provided to the QR Assessor’s manager. Queensland Rail’s Probity Advisor must be consulted to determine whether any action is required based on the nature and extent of the conflict. To protect the integrity of the evaluation, in some cases the assessment may be required to be reallocated to avoid a conflict. Any declarations or correspondence in relation to management actions must be retained as a business record. Where a QR Assessor is not sure whether a situation would be considered a Conflict of Interest, guidance must be sought from: their manager, the Queensland Rail Probity Advisor or the Senior Manager Ethics and Integrity.</t>
  </si>
  <si>
    <t>Queensland Rail ensures all provided information is classified and treated as confidential.</t>
  </si>
  <si>
    <r>
      <t xml:space="preserve">Provide a response to each question from the selection in the drop menu in the </t>
    </r>
    <r>
      <rPr>
        <b/>
        <sz val="11"/>
        <color rgb="FFC00000"/>
        <rFont val="Calibri"/>
        <family val="2"/>
        <scheme val="minor"/>
      </rPr>
      <t>'Contractor Response'</t>
    </r>
    <r>
      <rPr>
        <sz val="11"/>
        <rFont val="Calibri"/>
        <family val="2"/>
        <scheme val="minor"/>
      </rPr>
      <t xml:space="preserve"> column.  All </t>
    </r>
    <r>
      <rPr>
        <b/>
        <i/>
        <sz val="11"/>
        <rFont val="Calibri"/>
        <family val="2"/>
        <scheme val="minor"/>
      </rPr>
      <t>Mandatory</t>
    </r>
    <r>
      <rPr>
        <sz val="11"/>
        <rFont val="Calibri"/>
        <family val="2"/>
        <scheme val="minor"/>
      </rPr>
      <t xml:space="preserve"> questions must have either a "Yes" or "No" response.  All other questions may be responded with a "Yes",  "No", "Partial" or "Not Applicable" answer. 
All the mandatory questions must be met AND a minimum overall score of 80% must be achieved to pass the prequalification. </t>
    </r>
    <r>
      <rPr>
        <b/>
        <sz val="11"/>
        <rFont val="Calibri"/>
        <family val="2"/>
        <scheme val="minor"/>
      </rPr>
      <t xml:space="preserve">To achieve a minimum overall score of 80% non mandatory questions must also be completed and met. </t>
    </r>
  </si>
  <si>
    <r>
      <t xml:space="preserve">In the </t>
    </r>
    <r>
      <rPr>
        <b/>
        <sz val="11"/>
        <color rgb="FFC00000"/>
        <rFont val="Calibri"/>
        <family val="2"/>
        <scheme val="minor"/>
      </rPr>
      <t>'Contractor's Supporting Evidence'</t>
    </r>
    <r>
      <rPr>
        <sz val="11"/>
        <rFont val="Calibri"/>
        <family val="2"/>
        <scheme val="minor"/>
      </rPr>
      <t xml:space="preserve"> column, list all of the documentation, information and other references that is provided as part of the submission to support the responses in this Questionnaire. Ensure you provide all of this documentation / evidence as part of your submission.</t>
    </r>
  </si>
  <si>
    <t>STEP 3: 
(Cont.)</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</si>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</sst>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 mmm\ yyyy"/>
    <numFmt numFmtId="165" formatCode="0.0%"/>
    <numFmt numFmtId="166" formatCode="0.0"/>
    <numFmt numFmtId="167" formatCode="0.0&quot;%&quot;"/>
  </numFmts>
  <fonts count="48">
    <font>
      <sz val="10"/>
      <name val="Arial"/>
    </font>
    <font>
      <sz val="10"/>
      <name val="Arial"/>
      <family val="2"/>
    </font>
    <font>
      <b/>
      <sz val="10"/>
      <name val="Arial"/>
      <family val="2"/>
    </font>
    <font>
      <b/>
      <sz val="11"/>
      <name val="Arial"/>
      <family val="2"/>
    </font>
    <font>
      <sz val="12"/>
      <name val="Arial"/>
      <family val="2"/>
    </font>
    <font>
      <sz val="8"/>
      <name val="Arial"/>
      <family val="2"/>
    </font>
    <font>
      <sz val="11"/>
      <color theme="1"/>
      <name val="Calibri"/>
      <family val="2"/>
      <scheme val="minor"/>
    </font>
    <font>
      <sz val="10"/>
      <name val="Arial"/>
      <family val="2"/>
    </font>
    <font>
      <b/>
      <sz val="10"/>
      <color rgb="FFFF0000"/>
      <name val="Arial"/>
      <family val="2"/>
    </font>
    <font>
      <sz val="11"/>
      <name val="Arial"/>
      <family val="2"/>
    </font>
    <font>
      <b/>
      <sz val="12"/>
      <color rgb="FFC00000"/>
      <name val="Arial"/>
      <family val="2"/>
    </font>
    <font>
      <sz val="10"/>
      <color rgb="FFC00000"/>
      <name val="Arial"/>
      <family val="2"/>
    </font>
    <font>
      <sz val="10"/>
      <color theme="0" tint="-0.14999847407452621"/>
      <name val="Arial"/>
      <family val="2"/>
    </font>
    <font>
      <b/>
      <sz val="14"/>
      <name val="Wingdings 2"/>
      <family val="1"/>
      <charset val="2"/>
    </font>
    <font>
      <b/>
      <sz val="11"/>
      <color rgb="FFC00000"/>
      <name val="Calibri"/>
      <family val="2"/>
      <scheme val="minor"/>
    </font>
    <font>
      <b/>
      <sz val="11"/>
      <name val="Calibri"/>
      <family val="2"/>
      <scheme val="minor"/>
    </font>
    <font>
      <b/>
      <sz val="18"/>
      <color rgb="FFC00000"/>
      <name val="Calibri"/>
      <family val="2"/>
      <scheme val="minor"/>
    </font>
    <font>
      <b/>
      <sz val="12"/>
      <name val="Calibri"/>
      <family val="2"/>
      <scheme val="minor"/>
    </font>
    <font>
      <sz val="12"/>
      <name val="Calibri"/>
      <family val="2"/>
      <scheme val="minor"/>
    </font>
    <font>
      <sz val="10"/>
      <name val="Calibri"/>
      <family val="2"/>
      <scheme val="minor"/>
    </font>
    <font>
      <sz val="11"/>
      <name val="Calibri"/>
      <family val="2"/>
      <scheme val="minor"/>
    </font>
    <font>
      <b/>
      <i/>
      <sz val="11"/>
      <name val="Calibri"/>
      <family val="2"/>
      <scheme val="minor"/>
    </font>
    <font>
      <b/>
      <sz val="11"/>
      <color theme="0"/>
      <name val="Calibri"/>
      <family val="2"/>
      <scheme val="minor"/>
    </font>
    <font>
      <sz val="11"/>
      <name val="Calibri"/>
      <family val="2"/>
    </font>
    <font>
      <b/>
      <sz val="11"/>
      <name val="Calibri"/>
      <family val="2"/>
    </font>
    <font>
      <i/>
      <sz val="11"/>
      <name val="Calibri"/>
      <family val="2"/>
      <scheme val="minor"/>
    </font>
    <font>
      <b/>
      <sz val="16"/>
      <color rgb="FFC00000"/>
      <name val="Calibri"/>
      <family val="2"/>
      <scheme val="minor"/>
    </font>
    <font>
      <b/>
      <sz val="11"/>
      <color rgb="FF0066FF"/>
      <name val="Calibri"/>
      <family val="2"/>
      <scheme val="minor"/>
    </font>
    <font>
      <b/>
      <i/>
      <sz val="12"/>
      <name val="Calibri"/>
      <family val="2"/>
      <scheme val="minor"/>
    </font>
    <font>
      <b/>
      <sz val="18"/>
      <color theme="0"/>
      <name val="Calibri"/>
      <family val="2"/>
      <scheme val="minor"/>
    </font>
    <font>
      <b/>
      <u/>
      <sz val="16"/>
      <color rgb="FFC00000"/>
      <name val="Calibri"/>
      <family val="2"/>
      <scheme val="minor"/>
    </font>
    <font>
      <sz val="11"/>
      <color rgb="FF9C0006"/>
      <name val="Calibri"/>
      <family val="2"/>
      <scheme val="minor"/>
    </font>
    <font>
      <b/>
      <sz val="16"/>
      <name val="Calibri"/>
      <family val="2"/>
      <scheme val="minor"/>
    </font>
    <font>
      <b/>
      <sz val="10"/>
      <name val="Calibri"/>
      <family val="2"/>
      <scheme val="minor"/>
    </font>
    <font>
      <b/>
      <u/>
      <sz val="11"/>
      <color rgb="FFC00000"/>
      <name val="Calibri"/>
      <family val="2"/>
      <scheme val="minor"/>
    </font>
    <font>
      <b/>
      <i/>
      <sz val="14"/>
      <color theme="1"/>
      <name val="Calibri"/>
      <family val="2"/>
      <scheme val="minor"/>
    </font>
    <font>
      <b/>
      <sz val="14"/>
      <name val="Calibri"/>
      <family val="2"/>
      <scheme val="minor"/>
    </font>
    <font>
      <sz val="14"/>
      <name val="Calibri"/>
      <family val="2"/>
      <scheme val="minor"/>
    </font>
    <font>
      <b/>
      <i/>
      <sz val="12"/>
      <color theme="1"/>
      <name val="Calibri"/>
      <family val="2"/>
      <scheme val="minor"/>
    </font>
    <font>
      <b/>
      <i/>
      <sz val="14"/>
      <name val="Calibri"/>
      <family val="2"/>
      <scheme val="minor"/>
    </font>
    <font>
      <b/>
      <i/>
      <sz val="16"/>
      <name val="Calibri"/>
      <family val="2"/>
      <scheme val="minor"/>
    </font>
    <font>
      <b/>
      <sz val="16"/>
      <color theme="1"/>
      <name val="Calibri"/>
      <family val="2"/>
      <scheme val="minor"/>
    </font>
    <font>
      <u/>
      <sz val="11"/>
      <name val="Calibri"/>
      <family val="2"/>
      <scheme val="minor"/>
    </font>
    <font>
      <sz val="10"/>
      <color rgb="FFFF0000"/>
      <name val="Arial"/>
      <family val="2"/>
    </font>
    <font>
      <b/>
      <sz val="12"/>
      <color rgb="FF63BE7B"/>
      <name val="Calibri"/>
      <family val="2"/>
      <scheme val="minor"/>
    </font>
    <font>
      <b/>
      <sz val="11"/>
      <color rgb="FF00B050"/>
      <name val="Calibri"/>
      <family val="2"/>
      <scheme val="minor"/>
    </font>
    <font>
      <strike/>
      <sz val="11"/>
      <name val="Calibri"/>
      <family val="2"/>
      <scheme val="minor"/>
    </font>
    <font>
      <sz val="10"/>
      <name val="Calibri (Body)"/>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0"/>
        <bgColor indexed="64"/>
      </patternFill>
    </fill>
    <fill>
      <patternFill patternType="solid">
        <fgColor rgb="FFD58635"/>
        <bgColor indexed="64"/>
      </patternFill>
    </fill>
    <fill>
      <patternFill patternType="solid">
        <fgColor rgb="FFFFFFCC"/>
        <bgColor indexed="64"/>
      </patternFill>
    </fill>
    <fill>
      <patternFill patternType="solid">
        <fgColor rgb="FF1C8EBB"/>
        <bgColor indexed="64"/>
      </patternFill>
    </fill>
    <fill>
      <patternFill patternType="solid">
        <fgColor rgb="FF7F7F7F"/>
        <bgColor indexed="64"/>
      </patternFill>
    </fill>
    <fill>
      <patternFill patternType="solid">
        <fgColor rgb="FFF2DDDC"/>
        <bgColor indexed="64"/>
      </patternFill>
    </fill>
    <fill>
      <patternFill patternType="solid">
        <fgColor rgb="FFFFC7CE"/>
      </patternFill>
    </fill>
    <fill>
      <patternFill patternType="solid">
        <fgColor rgb="FFB2B2B2"/>
        <bgColor indexed="64"/>
      </patternFill>
    </fill>
    <fill>
      <patternFill patternType="solid">
        <fgColor rgb="FFF2F2F2"/>
        <bgColor indexed="64"/>
      </patternFill>
    </fill>
  </fills>
  <borders count="65">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bottom style="thin">
        <color theme="0"/>
      </bottom>
      <diagonal/>
    </border>
    <border>
      <left style="thin">
        <color theme="0"/>
      </left>
      <right/>
      <top/>
      <bottom style="thin">
        <color theme="0"/>
      </bottom>
      <diagonal/>
    </border>
    <border>
      <left style="thin">
        <color theme="0"/>
      </left>
      <right/>
      <top style="thin">
        <color theme="0"/>
      </top>
      <bottom/>
      <diagonal/>
    </border>
    <border>
      <left/>
      <right/>
      <top style="thin">
        <color theme="0"/>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theme="0"/>
      </left>
      <right/>
      <top/>
      <bottom/>
      <diagonal/>
    </border>
    <border>
      <left style="thin">
        <color theme="0" tint="-0.249977111117893"/>
      </left>
      <right style="thin">
        <color theme="0" tint="-0.34998626667073579"/>
      </right>
      <top style="medium">
        <color theme="0" tint="-0.249977111117893"/>
      </top>
      <bottom/>
      <diagonal/>
    </border>
    <border>
      <left/>
      <right style="thin">
        <color theme="0" tint="-0.34998626667073579"/>
      </right>
      <top style="medium">
        <color theme="0" tint="-0.249977111117893"/>
      </top>
      <bottom/>
      <diagonal/>
    </border>
    <border>
      <left style="thin">
        <color theme="0" tint="-0.34998626667073579"/>
      </left>
      <right style="thin">
        <color theme="0" tint="-0.34998626667073579"/>
      </right>
      <top style="medium">
        <color theme="0" tint="-0.249977111117893"/>
      </top>
      <bottom/>
      <diagonal/>
    </border>
    <border>
      <left style="thin">
        <color theme="0" tint="-0.34998626667073579"/>
      </left>
      <right style="medium">
        <color theme="0" tint="-0.249977111117893"/>
      </right>
      <top style="medium">
        <color theme="0" tint="-0.249977111117893"/>
      </top>
      <bottom/>
      <diagonal/>
    </border>
    <border>
      <left/>
      <right/>
      <top style="thin">
        <color indexed="64"/>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style="medium">
        <color theme="0" tint="-0.34998626667073579"/>
      </top>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theme="0"/>
      </right>
      <top/>
      <bottom style="thin">
        <color theme="0"/>
      </bottom>
      <diagonal/>
    </border>
    <border>
      <left style="thin">
        <color indexed="64"/>
      </left>
      <right/>
      <top/>
      <bottom/>
      <diagonal/>
    </border>
    <border>
      <left/>
      <right style="thin">
        <color indexed="64"/>
      </right>
      <top/>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theme="0" tint="-0.34998626667073579"/>
      </right>
      <top/>
      <bottom/>
      <diagonal/>
    </border>
    <border>
      <left/>
      <right/>
      <top/>
      <bottom style="medium">
        <color theme="0" tint="-0.34998626667073579"/>
      </bottom>
      <diagonal/>
    </border>
    <border>
      <left style="thin">
        <color theme="0"/>
      </left>
      <right/>
      <top style="thin">
        <color indexed="64"/>
      </top>
      <bottom style="thin">
        <color theme="0"/>
      </bottom>
      <diagonal/>
    </border>
    <border>
      <left/>
      <right/>
      <top style="thin">
        <color indexed="64"/>
      </top>
      <bottom style="thin">
        <color theme="0"/>
      </bottom>
      <diagonal/>
    </border>
    <border>
      <left style="thin">
        <color theme="0" tint="-0.499984740745262"/>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s>
  <cellStyleXfs count="16">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9" fontId="7" fillId="0" borderId="0" applyFont="0" applyFill="0" applyBorder="0" applyAlignment="0" applyProtection="0"/>
    <xf numFmtId="9" fontId="1" fillId="0" borderId="0" applyFont="0" applyFill="0" applyBorder="0" applyAlignment="0" applyProtection="0"/>
    <xf numFmtId="0" fontId="31" fillId="12" borderId="0" applyNumberFormat="0" applyBorder="0" applyAlignment="0" applyProtection="0"/>
  </cellStyleXfs>
  <cellXfs count="527">
    <xf numFmtId="0" fontId="0" fillId="0" borderId="0" xfId="0"/>
    <xf numFmtId="0" fontId="0" fillId="0" borderId="0" xfId="0" applyAlignment="1">
      <alignment horizontal="center" vertical="center"/>
    </xf>
    <xf numFmtId="0" fontId="0" fillId="0" borderId="0" xfId="0" applyAlignment="1">
      <alignment vertical="center" wrapText="1"/>
    </xf>
    <xf numFmtId="0" fontId="0" fillId="0" borderId="0" xfId="0" applyFill="1" applyAlignment="1">
      <alignment horizontal="center" vertical="center"/>
    </xf>
    <xf numFmtId="0" fontId="0" fillId="0" borderId="0" xfId="0" applyFill="1" applyProtection="1">
      <protection hidden="1"/>
    </xf>
    <xf numFmtId="0" fontId="0" fillId="0" borderId="0" xfId="0" applyFill="1" applyAlignment="1" applyProtection="1">
      <alignment vertical="center" wrapText="1"/>
      <protection hidden="1"/>
    </xf>
    <xf numFmtId="0" fontId="0" fillId="0" borderId="0" xfId="0" applyFill="1" applyBorder="1" applyProtection="1">
      <protection hidden="1"/>
    </xf>
    <xf numFmtId="0" fontId="0" fillId="0" borderId="0" xfId="0" applyFill="1" applyAlignment="1" applyProtection="1">
      <alignment horizontal="center"/>
      <protection hidden="1"/>
    </xf>
    <xf numFmtId="0" fontId="0" fillId="0" borderId="0" xfId="0" applyFill="1" applyAlignment="1" applyProtection="1">
      <alignment horizontal="center" vertical="center"/>
      <protection hidden="1"/>
    </xf>
    <xf numFmtId="0" fontId="0" fillId="0" borderId="0" xfId="0" applyFill="1" applyAlignment="1" applyProtection="1">
      <alignment vertical="center"/>
      <protection hidden="1"/>
    </xf>
    <xf numFmtId="0" fontId="0" fillId="0" borderId="0" xfId="0" applyNumberFormat="1"/>
    <xf numFmtId="0" fontId="1" fillId="0" borderId="2" xfId="13" applyNumberFormat="1" applyFont="1" applyFill="1" applyBorder="1" applyAlignment="1" applyProtection="1">
      <alignment vertical="center"/>
      <protection hidden="1"/>
    </xf>
    <xf numFmtId="0" fontId="1" fillId="0" borderId="0" xfId="0" applyFont="1" applyAlignment="1" applyProtection="1">
      <alignment horizontal="center" vertical="center" wrapText="1"/>
      <protection hidden="1"/>
    </xf>
    <xf numFmtId="0" fontId="1" fillId="0" borderId="0" xfId="0" applyFont="1" applyAlignment="1" applyProtection="1">
      <alignment wrapText="1"/>
      <protection hidden="1"/>
    </xf>
    <xf numFmtId="0" fontId="0" fillId="0" borderId="0" xfId="0" applyProtection="1">
      <protection hidden="1"/>
    </xf>
    <xf numFmtId="0" fontId="0" fillId="0" borderId="0" xfId="0" applyNumberFormat="1" applyProtection="1">
      <protection hidden="1"/>
    </xf>
    <xf numFmtId="0" fontId="11" fillId="2" borderId="0" xfId="13" applyNumberFormat="1" applyFont="1" applyFill="1" applyAlignment="1" applyProtection="1">
      <alignment horizontal="center"/>
      <protection hidden="1"/>
    </xf>
    <xf numFmtId="0" fontId="0" fillId="0" borderId="0" xfId="0" applyFill="1" applyAlignment="1">
      <alignment vertical="center"/>
    </xf>
    <xf numFmtId="0" fontId="0" fillId="0" borderId="0" xfId="0" applyNumberFormat="1" applyFill="1" applyAlignment="1">
      <alignment vertical="center"/>
    </xf>
    <xf numFmtId="0" fontId="0" fillId="0" borderId="0" xfId="0" applyFill="1" applyBorder="1" applyAlignment="1" applyProtection="1">
      <alignment vertical="center" wrapText="1"/>
      <protection hidden="1"/>
    </xf>
    <xf numFmtId="0" fontId="0" fillId="0" borderId="0" xfId="0" applyFill="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13" fillId="0" borderId="0" xfId="0" applyFont="1" applyBorder="1" applyAlignment="1" applyProtection="1">
      <alignment horizontal="center" vertical="center"/>
      <protection hidden="1"/>
    </xf>
    <xf numFmtId="0" fontId="1" fillId="0" borderId="0" xfId="0" applyFont="1" applyAlignment="1">
      <alignment horizontal="center" vertical="center"/>
    </xf>
    <xf numFmtId="0" fontId="15" fillId="3" borderId="3" xfId="0" applyFont="1" applyFill="1" applyBorder="1" applyAlignment="1" applyProtection="1">
      <alignment horizontal="right" vertical="center" wrapText="1"/>
      <protection hidden="1"/>
    </xf>
    <xf numFmtId="0" fontId="22" fillId="7" borderId="11" xfId="0" applyFont="1" applyFill="1" applyBorder="1" applyAlignment="1" applyProtection="1">
      <alignment horizontal="center" vertical="center"/>
      <protection hidden="1"/>
    </xf>
    <xf numFmtId="0" fontId="15" fillId="0" borderId="10" xfId="0" applyFont="1" applyFill="1" applyBorder="1" applyAlignment="1" applyProtection="1">
      <alignment horizontal="left" vertical="center"/>
      <protection hidden="1"/>
    </xf>
    <xf numFmtId="0" fontId="15" fillId="0" borderId="11"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22" fillId="9" borderId="9" xfId="0" applyFont="1" applyFill="1" applyBorder="1" applyAlignment="1" applyProtection="1">
      <alignment horizontal="center" vertical="center" wrapText="1"/>
      <protection hidden="1"/>
    </xf>
    <xf numFmtId="0" fontId="22" fillId="9" borderId="9" xfId="0" applyFont="1" applyFill="1" applyBorder="1" applyAlignment="1" applyProtection="1">
      <alignment horizontal="center" vertical="center"/>
      <protection hidden="1"/>
    </xf>
    <xf numFmtId="166" fontId="15" fillId="0" borderId="9" xfId="13" applyNumberFormat="1" applyFont="1" applyFill="1" applyBorder="1" applyAlignment="1" applyProtection="1">
      <alignment horizontal="center" vertical="center"/>
      <protection hidden="1"/>
    </xf>
    <xf numFmtId="1" fontId="15" fillId="0" borderId="9" xfId="13" applyNumberFormat="1" applyFont="1" applyFill="1" applyBorder="1" applyAlignment="1" applyProtection="1">
      <alignment horizontal="center" vertical="center" wrapText="1"/>
      <protection hidden="1"/>
    </xf>
    <xf numFmtId="1" fontId="20" fillId="0" borderId="12" xfId="5" applyNumberFormat="1" applyFont="1" applyFill="1" applyBorder="1" applyAlignment="1" applyProtection="1">
      <alignment horizontal="center" vertical="center" wrapText="1"/>
      <protection hidden="1"/>
    </xf>
    <xf numFmtId="0" fontId="22" fillId="9" borderId="13" xfId="0" applyFont="1" applyFill="1" applyBorder="1" applyAlignment="1" applyProtection="1">
      <alignment horizontal="center" vertical="center" wrapText="1"/>
      <protection hidden="1"/>
    </xf>
    <xf numFmtId="0" fontId="22" fillId="9" borderId="10" xfId="0" applyFont="1" applyFill="1" applyBorder="1" applyAlignment="1" applyProtection="1">
      <alignment horizontal="center" vertical="center" wrapText="1"/>
      <protection hidden="1"/>
    </xf>
    <xf numFmtId="0" fontId="20" fillId="0" borderId="10" xfId="0" applyFont="1" applyFill="1" applyBorder="1" applyAlignment="1" applyProtection="1">
      <alignment horizontal="center" vertical="center"/>
      <protection hidden="1"/>
    </xf>
    <xf numFmtId="0" fontId="4" fillId="6" borderId="0" xfId="0" applyFont="1" applyFill="1" applyBorder="1" applyAlignment="1" applyProtection="1">
      <alignment horizontal="left" vertical="center"/>
      <protection hidden="1"/>
    </xf>
    <xf numFmtId="0" fontId="4" fillId="6" borderId="0" xfId="0" applyFont="1" applyFill="1" applyBorder="1" applyAlignment="1" applyProtection="1">
      <alignment horizontal="center" vertical="center"/>
      <protection hidden="1"/>
    </xf>
    <xf numFmtId="166" fontId="11" fillId="2" borderId="0" xfId="13" applyNumberFormat="1" applyFont="1" applyFill="1" applyBorder="1" applyAlignment="1" applyProtection="1">
      <alignment horizontal="center" vertical="center"/>
      <protection hidden="1"/>
    </xf>
    <xf numFmtId="166" fontId="8" fillId="0" borderId="0" xfId="0" applyNumberFormat="1" applyFont="1"/>
    <xf numFmtId="0" fontId="22" fillId="9" borderId="15" xfId="0" applyFont="1" applyFill="1" applyBorder="1" applyAlignment="1" applyProtection="1">
      <alignment horizontal="center" vertical="center" wrapText="1"/>
      <protection hidden="1"/>
    </xf>
    <xf numFmtId="0" fontId="20" fillId="3" borderId="20" xfId="0" applyFont="1" applyFill="1" applyBorder="1" applyAlignment="1" applyProtection="1">
      <alignment horizontal="center" vertical="center"/>
      <protection hidden="1"/>
    </xf>
    <xf numFmtId="0" fontId="15" fillId="3" borderId="21" xfId="0" applyFont="1" applyFill="1" applyBorder="1" applyAlignment="1" applyProtection="1">
      <alignment horizontal="center" vertical="center" wrapText="1"/>
      <protection hidden="1"/>
    </xf>
    <xf numFmtId="0" fontId="15" fillId="3" borderId="20" xfId="0" applyFont="1" applyFill="1" applyBorder="1" applyAlignment="1" applyProtection="1">
      <alignment horizontal="center" vertical="center"/>
      <protection hidden="1"/>
    </xf>
    <xf numFmtId="0" fontId="14" fillId="3" borderId="21" xfId="0" applyFont="1" applyFill="1" applyBorder="1" applyAlignment="1" applyProtection="1">
      <alignment horizontal="center" vertical="center" wrapText="1"/>
      <protection hidden="1"/>
    </xf>
    <xf numFmtId="1" fontId="15" fillId="3" borderId="22" xfId="0" applyNumberFormat="1" applyFont="1" applyFill="1" applyBorder="1" applyAlignment="1" applyProtection="1">
      <alignment horizontal="center" vertical="center" wrapText="1"/>
      <protection hidden="1"/>
    </xf>
    <xf numFmtId="0" fontId="0" fillId="6" borderId="0" xfId="0" applyFill="1"/>
    <xf numFmtId="0" fontId="0" fillId="6" borderId="0" xfId="0" applyFill="1" applyAlignment="1"/>
    <xf numFmtId="0" fontId="19" fillId="6" borderId="0" xfId="0" applyFont="1" applyFill="1"/>
    <xf numFmtId="0" fontId="27" fillId="6" borderId="9" xfId="0" applyFont="1" applyFill="1" applyBorder="1" applyAlignment="1">
      <alignment horizontal="left" vertical="center"/>
    </xf>
    <xf numFmtId="0" fontId="20" fillId="6" borderId="9" xfId="0" applyFont="1" applyFill="1" applyBorder="1" applyAlignment="1">
      <alignment horizontal="center" vertical="center" wrapText="1"/>
    </xf>
    <xf numFmtId="0" fontId="3" fillId="6" borderId="0" xfId="0" applyFont="1" applyFill="1" applyBorder="1" applyAlignment="1" applyProtection="1">
      <alignment horizontal="left" vertical="center"/>
      <protection hidden="1"/>
    </xf>
    <xf numFmtId="1" fontId="15" fillId="6" borderId="0" xfId="0" applyNumberFormat="1" applyFont="1" applyFill="1" applyBorder="1" applyAlignment="1" applyProtection="1">
      <alignment horizontal="center" vertical="center" wrapText="1"/>
      <protection hidden="1"/>
    </xf>
    <xf numFmtId="0" fontId="29" fillId="6" borderId="0" xfId="0" applyNumberFormat="1" applyFont="1" applyFill="1" applyBorder="1" applyAlignment="1" applyProtection="1">
      <alignment horizontal="left" vertical="center" wrapText="1"/>
      <protection hidden="1"/>
    </xf>
    <xf numFmtId="1" fontId="20" fillId="6" borderId="0" xfId="0" applyNumberFormat="1" applyFont="1" applyFill="1" applyBorder="1" applyAlignment="1" applyProtection="1">
      <alignment horizontal="center" vertical="center"/>
      <protection hidden="1"/>
    </xf>
    <xf numFmtId="0" fontId="29" fillId="6" borderId="0" xfId="0" applyFont="1" applyFill="1" applyBorder="1" applyAlignment="1" applyProtection="1">
      <alignment horizontal="left" vertical="center" wrapText="1"/>
      <protection hidden="1"/>
    </xf>
    <xf numFmtId="1" fontId="18" fillId="6" borderId="0" xfId="0" applyNumberFormat="1" applyFont="1" applyFill="1" applyBorder="1" applyAlignment="1" applyProtection="1">
      <alignment horizontal="center" vertical="center"/>
      <protection hidden="1"/>
    </xf>
    <xf numFmtId="166" fontId="10" fillId="6" borderId="0" xfId="0" applyNumberFormat="1" applyFont="1" applyFill="1" applyBorder="1" applyAlignment="1">
      <alignment horizontal="center" vertical="center"/>
    </xf>
    <xf numFmtId="0" fontId="0" fillId="6" borderId="0" xfId="0" applyFill="1" applyAlignment="1">
      <alignment horizontal="center" vertical="center"/>
    </xf>
    <xf numFmtId="0" fontId="19" fillId="6" borderId="2" xfId="0" applyFont="1" applyFill="1" applyBorder="1"/>
    <xf numFmtId="0" fontId="19" fillId="6" borderId="1" xfId="0" applyFont="1" applyFill="1" applyBorder="1"/>
    <xf numFmtId="0" fontId="27" fillId="6" borderId="0" xfId="0" applyFont="1" applyFill="1" applyAlignment="1">
      <alignment horizontal="left" vertical="top"/>
    </xf>
    <xf numFmtId="0" fontId="20" fillId="6" borderId="0" xfId="0" applyFont="1" applyFill="1" applyAlignment="1">
      <alignment horizontal="left" vertical="top" wrapText="1"/>
    </xf>
    <xf numFmtId="0" fontId="20" fillId="6" borderId="0" xfId="0" applyFont="1" applyFill="1" applyBorder="1" applyAlignment="1">
      <alignment horizontal="left" vertical="top" wrapText="1"/>
    </xf>
    <xf numFmtId="0" fontId="20" fillId="6" borderId="7" xfId="0" applyFont="1" applyFill="1" applyBorder="1" applyAlignment="1" applyProtection="1">
      <alignment horizontal="center" vertical="center" wrapText="1"/>
      <protection locked="0"/>
    </xf>
    <xf numFmtId="0" fontId="20" fillId="6" borderId="7" xfId="5" applyNumberFormat="1" applyFont="1" applyFill="1" applyBorder="1" applyAlignment="1" applyProtection="1">
      <alignment horizontal="center" vertical="center" wrapText="1"/>
      <protection locked="0"/>
    </xf>
    <xf numFmtId="0" fontId="20" fillId="6" borderId="7" xfId="5" applyNumberFormat="1" applyFont="1" applyFill="1" applyBorder="1" applyAlignment="1" applyProtection="1">
      <alignment horizontal="left" vertical="top" wrapText="1"/>
      <protection locked="0"/>
    </xf>
    <xf numFmtId="0" fontId="20" fillId="6" borderId="7" xfId="0" applyFont="1" applyFill="1" applyBorder="1" applyAlignment="1" applyProtection="1">
      <alignment horizontal="left" vertical="top" wrapText="1"/>
      <protection locked="0"/>
    </xf>
    <xf numFmtId="0" fontId="20" fillId="6" borderId="8" xfId="0" applyFont="1" applyFill="1" applyBorder="1" applyAlignment="1" applyProtection="1">
      <alignment horizontal="left" vertical="top" wrapText="1"/>
      <protection locked="0"/>
    </xf>
    <xf numFmtId="0" fontId="20" fillId="6" borderId="8" xfId="5" applyNumberFormat="1" applyFont="1" applyFill="1" applyBorder="1" applyAlignment="1" applyProtection="1">
      <alignment horizontal="center" vertical="center" wrapText="1"/>
      <protection locked="0"/>
    </xf>
    <xf numFmtId="0" fontId="20" fillId="6" borderId="8" xfId="0" applyFont="1" applyFill="1" applyBorder="1" applyAlignment="1" applyProtection="1">
      <alignment horizontal="center" vertical="center" wrapText="1"/>
      <protection locked="0"/>
    </xf>
    <xf numFmtId="0" fontId="19" fillId="6" borderId="7" xfId="0" applyFont="1" applyFill="1" applyBorder="1" applyAlignment="1" applyProtection="1">
      <alignment horizontal="left" vertical="top" wrapText="1"/>
      <protection locked="0"/>
    </xf>
    <xf numFmtId="0" fontId="20" fillId="6" borderId="10" xfId="0" applyFont="1" applyFill="1" applyBorder="1" applyAlignment="1" applyProtection="1">
      <alignment horizontal="center" vertical="center"/>
      <protection hidden="1"/>
    </xf>
    <xf numFmtId="0" fontId="15" fillId="0" borderId="9" xfId="13" applyNumberFormat="1" applyFont="1" applyFill="1" applyBorder="1" applyAlignment="1" applyProtection="1">
      <alignment horizontal="center" vertical="center" wrapText="1"/>
      <protection hidden="1"/>
    </xf>
    <xf numFmtId="165" fontId="23" fillId="0" borderId="9" xfId="0" applyNumberFormat="1" applyFont="1" applyBorder="1" applyAlignment="1">
      <alignment horizontal="center" vertical="top"/>
    </xf>
    <xf numFmtId="0" fontId="15" fillId="13" borderId="10" xfId="0" applyFont="1" applyFill="1" applyBorder="1" applyAlignment="1" applyProtection="1">
      <alignment horizontal="left" vertical="center"/>
      <protection hidden="1"/>
    </xf>
    <xf numFmtId="0" fontId="15" fillId="13" borderId="11" xfId="0" applyFont="1" applyFill="1" applyBorder="1" applyAlignment="1" applyProtection="1">
      <alignment horizontal="center" vertical="center"/>
      <protection hidden="1"/>
    </xf>
    <xf numFmtId="1" fontId="2" fillId="13" borderId="16" xfId="0" applyNumberFormat="1" applyFont="1" applyFill="1" applyBorder="1" applyAlignment="1" applyProtection="1">
      <alignment horizontal="center" vertical="center"/>
      <protection hidden="1"/>
    </xf>
    <xf numFmtId="9" fontId="2" fillId="13" borderId="15" xfId="0" applyNumberFormat="1" applyFont="1" applyFill="1" applyBorder="1" applyAlignment="1" applyProtection="1">
      <alignment horizontal="center" vertical="center"/>
      <protection hidden="1"/>
    </xf>
    <xf numFmtId="0" fontId="15" fillId="6" borderId="0" xfId="15" applyFont="1" applyFill="1" applyBorder="1" applyAlignment="1" applyProtection="1">
      <alignment vertical="center"/>
      <protection hidden="1"/>
    </xf>
    <xf numFmtId="0" fontId="15" fillId="6" borderId="0" xfId="15" applyFont="1" applyFill="1" applyBorder="1" applyAlignment="1">
      <alignment vertical="center"/>
    </xf>
    <xf numFmtId="0" fontId="1" fillId="0" borderId="0" xfId="0" applyFont="1" applyAlignment="1">
      <alignment vertical="center" wrapText="1"/>
    </xf>
    <xf numFmtId="0" fontId="10" fillId="11" borderId="24" xfId="0" applyFont="1" applyFill="1" applyBorder="1" applyAlignment="1" applyProtection="1">
      <alignment horizontal="center" vertical="center"/>
      <protection hidden="1"/>
    </xf>
    <xf numFmtId="0" fontId="10" fillId="11" borderId="24" xfId="0" applyFont="1" applyFill="1" applyBorder="1" applyAlignment="1">
      <alignment horizontal="center" vertical="center"/>
    </xf>
    <xf numFmtId="166" fontId="10" fillId="0" borderId="24" xfId="0" applyNumberFormat="1" applyFont="1" applyFill="1" applyBorder="1" applyAlignment="1">
      <alignment horizontal="center" vertical="center"/>
    </xf>
    <xf numFmtId="0" fontId="20" fillId="6" borderId="25" xfId="0" applyFont="1" applyFill="1" applyBorder="1" applyAlignment="1" applyProtection="1">
      <alignment horizontal="center" vertical="center" wrapText="1"/>
      <protection locked="0"/>
    </xf>
    <xf numFmtId="0" fontId="29" fillId="10" borderId="27" xfId="0" applyNumberFormat="1" applyFont="1" applyFill="1" applyBorder="1" applyAlignment="1" applyProtection="1">
      <alignment vertical="center" wrapText="1"/>
      <protection hidden="1"/>
    </xf>
    <xf numFmtId="0" fontId="29" fillId="10" borderId="28" xfId="0" applyNumberFormat="1" applyFont="1" applyFill="1" applyBorder="1" applyAlignment="1" applyProtection="1">
      <alignment vertical="center" wrapText="1"/>
      <protection hidden="1"/>
    </xf>
    <xf numFmtId="0" fontId="20" fillId="6" borderId="25" xfId="0" applyFont="1" applyFill="1" applyBorder="1" applyAlignment="1" applyProtection="1">
      <alignment horizontal="left" vertical="top" wrapText="1"/>
      <protection locked="0"/>
    </xf>
    <xf numFmtId="0" fontId="14" fillId="6" borderId="25" xfId="0" applyFont="1" applyFill="1" applyBorder="1" applyAlignment="1" applyProtection="1">
      <alignment horizontal="center" vertical="center"/>
      <protection hidden="1"/>
    </xf>
    <xf numFmtId="0" fontId="14" fillId="6" borderId="8" xfId="0" applyFont="1" applyFill="1" applyBorder="1" applyAlignment="1" applyProtection="1">
      <alignment horizontal="center" vertical="center"/>
      <protection hidden="1"/>
    </xf>
    <xf numFmtId="0" fontId="29" fillId="5" borderId="27" xfId="0" applyNumberFormat="1" applyFont="1" applyFill="1" applyBorder="1" applyAlignment="1" applyProtection="1">
      <alignment vertical="center" wrapText="1"/>
      <protection hidden="1"/>
    </xf>
    <xf numFmtId="0" fontId="29" fillId="5" borderId="28" xfId="0" applyNumberFormat="1" applyFont="1" applyFill="1" applyBorder="1" applyAlignment="1" applyProtection="1">
      <alignment vertical="center" wrapText="1"/>
      <protection hidden="1"/>
    </xf>
    <xf numFmtId="0" fontId="29" fillId="5" borderId="27" xfId="0" applyFont="1" applyFill="1" applyBorder="1" applyAlignment="1" applyProtection="1">
      <alignment vertical="center" wrapText="1"/>
      <protection hidden="1"/>
    </xf>
    <xf numFmtId="0" fontId="29" fillId="5" borderId="28" xfId="0" applyFont="1" applyFill="1" applyBorder="1" applyAlignment="1" applyProtection="1">
      <alignment vertical="center" wrapText="1"/>
      <protection hidden="1"/>
    </xf>
    <xf numFmtId="0" fontId="29" fillId="5" borderId="31" xfId="0" applyFont="1" applyFill="1" applyBorder="1" applyAlignment="1" applyProtection="1">
      <alignment vertical="center"/>
      <protection hidden="1"/>
    </xf>
    <xf numFmtId="0" fontId="29" fillId="5" borderId="32" xfId="0" applyFont="1" applyFill="1" applyBorder="1" applyAlignment="1" applyProtection="1">
      <alignment vertical="center"/>
      <protection hidden="1"/>
    </xf>
    <xf numFmtId="0" fontId="15" fillId="0" borderId="9" xfId="0" applyFont="1" applyFill="1" applyBorder="1" applyAlignment="1">
      <alignment horizontal="left" vertical="center" wrapText="1"/>
    </xf>
    <xf numFmtId="0" fontId="15" fillId="0" borderId="9" xfId="13" applyNumberFormat="1" applyFont="1" applyFill="1" applyBorder="1" applyAlignment="1" applyProtection="1">
      <alignment horizontal="center" vertical="center" wrapText="1"/>
      <protection hidden="1"/>
    </xf>
    <xf numFmtId="0" fontId="15" fillId="3" borderId="19" xfId="0" applyFont="1" applyFill="1" applyBorder="1" applyAlignment="1" applyProtection="1">
      <alignment horizontal="left" vertical="center"/>
      <protection hidden="1"/>
    </xf>
    <xf numFmtId="0" fontId="0" fillId="0" borderId="0" xfId="0" applyAlignment="1">
      <alignment horizontal="left" vertical="center"/>
    </xf>
    <xf numFmtId="0" fontId="15" fillId="0" borderId="9" xfId="0" applyFont="1" applyFill="1" applyBorder="1" applyAlignment="1">
      <alignment vertical="top" wrapText="1"/>
    </xf>
    <xf numFmtId="0" fontId="15" fillId="0" borderId="13" xfId="0" applyFont="1" applyFill="1" applyBorder="1" applyAlignment="1">
      <alignment vertical="center" wrapText="1"/>
    </xf>
    <xf numFmtId="0" fontId="15" fillId="0" borderId="9" xfId="0" applyFont="1" applyFill="1" applyBorder="1" applyAlignment="1">
      <alignment vertical="center" wrapText="1"/>
    </xf>
    <xf numFmtId="0" fontId="9" fillId="0" borderId="0" xfId="0" applyFont="1" applyFill="1" applyAlignment="1" applyProtection="1">
      <alignment horizontal="left" vertical="center"/>
      <protection hidden="1"/>
    </xf>
    <xf numFmtId="0" fontId="15" fillId="0" borderId="13"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9" xfId="13" applyNumberFormat="1" applyFont="1" applyFill="1" applyBorder="1" applyAlignment="1" applyProtection="1">
      <alignment horizontal="center" vertical="center" wrapText="1"/>
      <protection hidden="1"/>
    </xf>
    <xf numFmtId="1" fontId="15" fillId="0" borderId="13" xfId="13" applyNumberFormat="1" applyFont="1" applyFill="1" applyBorder="1" applyAlignment="1" applyProtection="1">
      <alignment horizontal="center" vertical="center" wrapText="1"/>
      <protection hidden="1"/>
    </xf>
    <xf numFmtId="166" fontId="15" fillId="0" borderId="13" xfId="13" applyNumberFormat="1" applyFont="1" applyFill="1" applyBorder="1" applyAlignment="1" applyProtection="1">
      <alignment horizontal="center" vertical="center" wrapText="1"/>
      <protection hidden="1"/>
    </xf>
    <xf numFmtId="166" fontId="15" fillId="0" borderId="9" xfId="13" applyNumberFormat="1" applyFont="1" applyFill="1" applyBorder="1" applyAlignment="1" applyProtection="1">
      <alignment horizontal="center" vertical="center" wrapText="1"/>
      <protection hidden="1"/>
    </xf>
    <xf numFmtId="0" fontId="20" fillId="6" borderId="8" xfId="0" applyFont="1" applyFill="1" applyBorder="1" applyAlignment="1" applyProtection="1">
      <alignment horizontal="center" vertical="center" wrapText="1"/>
    </xf>
    <xf numFmtId="0" fontId="20" fillId="6" borderId="7" xfId="11" applyFont="1" applyFill="1" applyBorder="1" applyAlignment="1" applyProtection="1">
      <alignment vertical="center" wrapText="1"/>
      <protection hidden="1"/>
    </xf>
    <xf numFmtId="0" fontId="14" fillId="6" borderId="7" xfId="0" applyFont="1" applyFill="1" applyBorder="1" applyAlignment="1" applyProtection="1">
      <alignment horizontal="center" vertical="center" wrapText="1"/>
      <protection hidden="1"/>
    </xf>
    <xf numFmtId="0" fontId="20" fillId="6" borderId="7" xfId="0" applyFont="1" applyFill="1" applyBorder="1" applyAlignment="1" applyProtection="1">
      <alignment vertical="center" wrapText="1"/>
      <protection hidden="1"/>
    </xf>
    <xf numFmtId="0" fontId="20" fillId="6" borderId="8" xfId="0" applyNumberFormat="1" applyFont="1" applyFill="1" applyBorder="1" applyAlignment="1" applyProtection="1">
      <alignment horizontal="left" vertical="top" wrapText="1"/>
      <protection locked="0"/>
    </xf>
    <xf numFmtId="1" fontId="20" fillId="6" borderId="8" xfId="0" applyNumberFormat="1" applyFont="1" applyFill="1" applyBorder="1" applyAlignment="1" applyProtection="1">
      <alignment horizontal="center" vertical="center"/>
      <protection hidden="1"/>
    </xf>
    <xf numFmtId="166" fontId="12" fillId="6" borderId="0" xfId="13" applyNumberFormat="1" applyFont="1" applyFill="1" applyBorder="1" applyAlignment="1" applyProtection="1">
      <alignment horizontal="center" vertical="center"/>
      <protection hidden="1"/>
    </xf>
    <xf numFmtId="0" fontId="1" fillId="6" borderId="0" xfId="0" applyNumberFormat="1" applyFont="1" applyFill="1" applyAlignment="1" applyProtection="1">
      <alignment horizontal="center" vertical="center"/>
      <protection hidden="1"/>
    </xf>
    <xf numFmtId="10" fontId="1" fillId="6" borderId="0" xfId="0" applyNumberFormat="1" applyFont="1" applyFill="1" applyProtection="1">
      <protection hidden="1"/>
    </xf>
    <xf numFmtId="0" fontId="1" fillId="6" borderId="0" xfId="0" applyNumberFormat="1" applyFont="1" applyFill="1"/>
    <xf numFmtId="0" fontId="1" fillId="6" borderId="2" xfId="13" applyNumberFormat="1" applyFont="1" applyFill="1" applyBorder="1" applyAlignment="1" applyProtection="1">
      <alignment vertical="center"/>
      <protection hidden="1"/>
    </xf>
    <xf numFmtId="0" fontId="1" fillId="6" borderId="0" xfId="13" applyNumberFormat="1" applyFont="1" applyFill="1"/>
    <xf numFmtId="0" fontId="1" fillId="6" borderId="0" xfId="0" applyFont="1" applyFill="1"/>
    <xf numFmtId="0" fontId="20" fillId="6" borderId="8" xfId="0" applyFont="1" applyFill="1" applyBorder="1" applyAlignment="1" applyProtection="1">
      <alignment horizontal="center" vertical="center" wrapText="1"/>
      <protection hidden="1"/>
    </xf>
    <xf numFmtId="166" fontId="8" fillId="6" borderId="0" xfId="0" applyNumberFormat="1" applyFont="1" applyFill="1"/>
    <xf numFmtId="166" fontId="20" fillId="6" borderId="7" xfId="0" applyNumberFormat="1" applyFont="1" applyFill="1" applyBorder="1" applyAlignment="1" applyProtection="1">
      <alignment horizontal="center" vertical="center" wrapText="1"/>
    </xf>
    <xf numFmtId="0" fontId="20" fillId="6" borderId="7" xfId="5" applyNumberFormat="1" applyFont="1" applyFill="1" applyBorder="1" applyAlignment="1" applyProtection="1">
      <alignment horizontal="left" vertical="center" wrapText="1"/>
      <protection hidden="1"/>
    </xf>
    <xf numFmtId="0" fontId="20" fillId="6" borderId="7" xfId="0" applyNumberFormat="1" applyFont="1" applyFill="1" applyBorder="1" applyAlignment="1" applyProtection="1">
      <alignment horizontal="left" vertical="top" wrapText="1"/>
      <protection locked="0"/>
    </xf>
    <xf numFmtId="1" fontId="20" fillId="6" borderId="7" xfId="0" applyNumberFormat="1" applyFont="1" applyFill="1" applyBorder="1" applyAlignment="1" applyProtection="1">
      <alignment horizontal="center" vertical="center"/>
      <protection hidden="1"/>
    </xf>
    <xf numFmtId="0" fontId="1" fillId="6" borderId="0" xfId="0" applyNumberFormat="1" applyFont="1" applyFill="1" applyBorder="1"/>
    <xf numFmtId="0" fontId="20" fillId="6" borderId="8" xfId="0" applyFont="1" applyFill="1" applyBorder="1" applyAlignment="1" applyProtection="1">
      <alignment horizontal="left" vertical="center" wrapText="1"/>
      <protection hidden="1"/>
    </xf>
    <xf numFmtId="0" fontId="20" fillId="6" borderId="7" xfId="0" applyFont="1" applyFill="1" applyBorder="1" applyAlignment="1" applyProtection="1">
      <alignment horizontal="center" vertical="center" wrapText="1"/>
      <protection hidden="1"/>
    </xf>
    <xf numFmtId="0" fontId="20" fillId="6" borderId="7" xfId="0" applyFont="1" applyFill="1" applyBorder="1" applyAlignment="1" applyProtection="1">
      <alignment horizontal="left" vertical="center" wrapText="1"/>
      <protection hidden="1"/>
    </xf>
    <xf numFmtId="0" fontId="14" fillId="6" borderId="7" xfId="0" applyFont="1" applyFill="1" applyBorder="1" applyAlignment="1" applyProtection="1">
      <alignment horizontal="center" vertical="center"/>
      <protection hidden="1"/>
    </xf>
    <xf numFmtId="0" fontId="0" fillId="6" borderId="0" xfId="0" applyFill="1" applyAlignment="1">
      <alignment vertical="center"/>
    </xf>
    <xf numFmtId="0" fontId="20" fillId="6" borderId="35" xfId="0" applyFont="1" applyFill="1" applyBorder="1" applyAlignment="1" applyProtection="1">
      <alignment horizontal="center" vertical="center" wrapText="1"/>
      <protection hidden="1"/>
    </xf>
    <xf numFmtId="166" fontId="12" fillId="6" borderId="0" xfId="0" applyNumberFormat="1" applyFont="1" applyFill="1" applyBorder="1" applyAlignment="1" applyProtection="1">
      <alignment horizontal="center" vertical="center"/>
      <protection hidden="1"/>
    </xf>
    <xf numFmtId="166" fontId="8" fillId="6" borderId="0" xfId="13" applyNumberFormat="1" applyFont="1" applyFill="1" applyBorder="1" applyAlignment="1" applyProtection="1">
      <alignment horizontal="center" vertical="center"/>
      <protection hidden="1"/>
    </xf>
    <xf numFmtId="0" fontId="11" fillId="6" borderId="0" xfId="0" applyNumberFormat="1" applyFont="1" applyFill="1" applyAlignment="1" applyProtection="1">
      <alignment horizontal="center" vertical="center"/>
      <protection hidden="1"/>
    </xf>
    <xf numFmtId="10" fontId="0" fillId="6" borderId="0" xfId="0" applyNumberFormat="1" applyFill="1" applyProtection="1">
      <protection hidden="1"/>
    </xf>
    <xf numFmtId="0" fontId="0" fillId="6" borderId="0" xfId="0" applyNumberFormat="1" applyFill="1"/>
    <xf numFmtId="0" fontId="15" fillId="6" borderId="7" xfId="0" applyFont="1" applyFill="1" applyBorder="1" applyAlignment="1" applyProtection="1">
      <alignment horizontal="center" vertical="center" wrapText="1"/>
      <protection hidden="1"/>
    </xf>
    <xf numFmtId="0" fontId="15" fillId="6" borderId="7" xfId="0" applyFont="1" applyFill="1" applyBorder="1" applyAlignment="1" applyProtection="1">
      <alignment horizontal="center" vertical="center"/>
      <protection hidden="1"/>
    </xf>
    <xf numFmtId="0" fontId="20" fillId="6" borderId="7" xfId="0" applyFont="1" applyFill="1" applyBorder="1" applyAlignment="1" applyProtection="1">
      <alignment horizontal="center" vertical="center" wrapText="1"/>
      <protection locked="0" hidden="1"/>
    </xf>
    <xf numFmtId="0" fontId="20" fillId="6" borderId="8" xfId="0" applyFont="1" applyFill="1" applyBorder="1" applyAlignment="1" applyProtection="1">
      <alignment horizontal="left" vertical="center" wrapText="1"/>
    </xf>
    <xf numFmtId="0" fontId="20" fillId="6" borderId="7" xfId="0" applyFont="1" applyFill="1" applyBorder="1" applyAlignment="1" applyProtection="1">
      <alignment horizontal="left" vertical="center" wrapText="1"/>
    </xf>
    <xf numFmtId="0" fontId="20" fillId="6" borderId="25" xfId="0" applyFont="1" applyFill="1" applyBorder="1" applyAlignment="1" applyProtection="1">
      <alignment horizontal="left" vertical="center" wrapText="1"/>
      <protection hidden="1"/>
    </xf>
    <xf numFmtId="0" fontId="15" fillId="6" borderId="25" xfId="0" applyFont="1" applyFill="1" applyBorder="1" applyAlignment="1" applyProtection="1">
      <alignment horizontal="center" vertical="center"/>
      <protection hidden="1"/>
    </xf>
    <xf numFmtId="0" fontId="20" fillId="6" borderId="25" xfId="0" applyFont="1" applyFill="1" applyBorder="1" applyAlignment="1" applyProtection="1">
      <alignment horizontal="left" vertical="center" wrapText="1"/>
    </xf>
    <xf numFmtId="0" fontId="20" fillId="6" borderId="25" xfId="0" applyFont="1" applyFill="1" applyBorder="1" applyAlignment="1" applyProtection="1">
      <alignment horizontal="center" vertical="center" wrapText="1"/>
      <protection hidden="1"/>
    </xf>
    <xf numFmtId="1" fontId="20" fillId="6" borderId="25" xfId="0" applyNumberFormat="1" applyFont="1" applyFill="1" applyBorder="1" applyAlignment="1" applyProtection="1">
      <alignment horizontal="center" vertical="center"/>
      <protection hidden="1"/>
    </xf>
    <xf numFmtId="0" fontId="20" fillId="6" borderId="25" xfId="0" applyFont="1" applyFill="1" applyBorder="1" applyAlignment="1" applyProtection="1">
      <alignment vertical="center" wrapText="1"/>
      <protection hidden="1"/>
    </xf>
    <xf numFmtId="0" fontId="20" fillId="6" borderId="8" xfId="0" applyFont="1" applyFill="1" applyBorder="1" applyAlignment="1" applyProtection="1">
      <alignment horizontal="left" vertical="top" wrapText="1"/>
      <protection hidden="1"/>
    </xf>
    <xf numFmtId="0" fontId="20" fillId="6" borderId="29" xfId="0" applyFont="1" applyFill="1" applyBorder="1" applyAlignment="1" applyProtection="1">
      <alignment horizontal="center" vertical="center" wrapText="1"/>
      <protection hidden="1"/>
    </xf>
    <xf numFmtId="0" fontId="20" fillId="6" borderId="29" xfId="0" applyFont="1" applyFill="1" applyBorder="1" applyAlignment="1" applyProtection="1">
      <alignment horizontal="left" vertical="top" wrapText="1"/>
      <protection locked="0"/>
    </xf>
    <xf numFmtId="1" fontId="20" fillId="6" borderId="29" xfId="0" applyNumberFormat="1" applyFont="1" applyFill="1" applyBorder="1" applyAlignment="1" applyProtection="1">
      <alignment horizontal="center" vertical="center"/>
      <protection hidden="1"/>
    </xf>
    <xf numFmtId="0" fontId="20" fillId="6" borderId="7" xfId="5" applyNumberFormat="1" applyFont="1" applyFill="1" applyBorder="1" applyAlignment="1" applyProtection="1">
      <alignment horizontal="left" vertical="center" wrapText="1"/>
    </xf>
    <xf numFmtId="0" fontId="20" fillId="6" borderId="37" xfId="0" applyFont="1" applyFill="1" applyBorder="1" applyAlignment="1" applyProtection="1">
      <alignment horizontal="center" vertical="center"/>
      <protection hidden="1"/>
    </xf>
    <xf numFmtId="1" fontId="20" fillId="0" borderId="38" xfId="5" applyNumberFormat="1" applyFont="1" applyFill="1" applyBorder="1" applyAlignment="1" applyProtection="1">
      <alignment horizontal="center" vertical="center" wrapText="1"/>
      <protection hidden="1"/>
    </xf>
    <xf numFmtId="0" fontId="20" fillId="0" borderId="9" xfId="0" applyFont="1" applyFill="1" applyBorder="1" applyAlignment="1" applyProtection="1">
      <alignment horizontal="center" vertical="center"/>
      <protection hidden="1"/>
    </xf>
    <xf numFmtId="1" fontId="20" fillId="0" borderId="9" xfId="5" applyNumberFormat="1" applyFont="1" applyFill="1" applyBorder="1" applyAlignment="1" applyProtection="1">
      <alignment horizontal="center" vertical="center" wrapText="1"/>
      <protection hidden="1"/>
    </xf>
    <xf numFmtId="0" fontId="9" fillId="13" borderId="15" xfId="0" applyFont="1" applyFill="1" applyBorder="1" applyAlignment="1" applyProtection="1">
      <alignment horizontal="center" vertical="center"/>
      <protection hidden="1"/>
    </xf>
    <xf numFmtId="0" fontId="2" fillId="13" borderId="39" xfId="0" applyFont="1" applyFill="1" applyBorder="1" applyAlignment="1" applyProtection="1">
      <alignment horizontal="center" vertical="center"/>
      <protection hidden="1"/>
    </xf>
    <xf numFmtId="0" fontId="2" fillId="13" borderId="15" xfId="0" applyFont="1" applyFill="1" applyBorder="1" applyAlignment="1" applyProtection="1">
      <alignment horizontal="center" vertical="center"/>
      <protection hidden="1"/>
    </xf>
    <xf numFmtId="165" fontId="23" fillId="0" borderId="9" xfId="0" applyNumberFormat="1" applyFont="1" applyBorder="1" applyAlignment="1">
      <alignment horizontal="center" vertical="center"/>
    </xf>
    <xf numFmtId="166" fontId="15" fillId="0" borderId="13" xfId="13" applyNumberFormat="1" applyFont="1" applyFill="1" applyBorder="1" applyAlignment="1" applyProtection="1">
      <alignment horizontal="center" vertical="center" wrapText="1"/>
      <protection hidden="1"/>
    </xf>
    <xf numFmtId="1" fontId="15" fillId="0" borderId="13" xfId="13" applyNumberFormat="1" applyFont="1" applyFill="1" applyBorder="1" applyAlignment="1" applyProtection="1">
      <alignment horizontal="center" vertical="center" wrapText="1"/>
      <protection hidden="1"/>
    </xf>
    <xf numFmtId="166" fontId="15" fillId="0" borderId="9" xfId="13" applyNumberFormat="1" applyFont="1" applyFill="1" applyBorder="1" applyAlignment="1" applyProtection="1">
      <alignment horizontal="center" vertical="center" wrapText="1"/>
      <protection hidden="1"/>
    </xf>
    <xf numFmtId="0" fontId="15" fillId="0" borderId="9" xfId="13" applyNumberFormat="1" applyFont="1" applyFill="1" applyBorder="1" applyAlignment="1" applyProtection="1">
      <alignment horizontal="center" vertical="center" wrapText="1"/>
      <protection hidden="1"/>
    </xf>
    <xf numFmtId="0" fontId="20" fillId="6" borderId="7" xfId="5" applyNumberFormat="1" applyFont="1" applyFill="1" applyBorder="1" applyAlignment="1" applyProtection="1">
      <alignment horizontal="center" vertical="center" wrapText="1"/>
      <protection locked="0"/>
    </xf>
    <xf numFmtId="0" fontId="20" fillId="6" borderId="7" xfId="0" applyFont="1" applyFill="1" applyBorder="1" applyAlignment="1" applyProtection="1">
      <alignment horizontal="center" vertical="center" wrapText="1"/>
      <protection locked="0"/>
    </xf>
    <xf numFmtId="0" fontId="32" fillId="14" borderId="8" xfId="0" applyFont="1" applyFill="1" applyBorder="1" applyAlignment="1" applyProtection="1">
      <alignment horizontal="left" vertical="center" wrapText="1"/>
      <protection hidden="1"/>
    </xf>
    <xf numFmtId="0" fontId="20" fillId="6" borderId="7" xfId="0" applyFont="1" applyFill="1" applyBorder="1" applyAlignment="1" applyProtection="1">
      <alignment horizontal="left" vertical="center" wrapText="1"/>
      <protection hidden="1"/>
    </xf>
    <xf numFmtId="0" fontId="32" fillId="14" borderId="7" xfId="0" applyFont="1" applyFill="1" applyBorder="1" applyAlignment="1" applyProtection="1">
      <alignment horizontal="left" vertical="center" wrapText="1"/>
      <protection hidden="1"/>
    </xf>
    <xf numFmtId="0" fontId="32" fillId="14" borderId="25" xfId="0" applyFont="1" applyFill="1" applyBorder="1" applyAlignment="1" applyProtection="1">
      <alignment horizontal="left" vertical="center" wrapText="1"/>
      <protection hidden="1"/>
    </xf>
    <xf numFmtId="0" fontId="32" fillId="14" borderId="34" xfId="0" applyFont="1" applyFill="1" applyBorder="1" applyAlignment="1" applyProtection="1">
      <alignment horizontal="left" vertical="center" wrapText="1"/>
      <protection hidden="1"/>
    </xf>
    <xf numFmtId="0" fontId="32" fillId="14" borderId="29" xfId="0" applyFont="1" applyFill="1" applyBorder="1" applyAlignment="1" applyProtection="1">
      <alignment horizontal="left" vertical="center" wrapText="1"/>
      <protection hidden="1"/>
    </xf>
    <xf numFmtId="0" fontId="32" fillId="14" borderId="8" xfId="0" applyFont="1" applyFill="1" applyBorder="1" applyAlignment="1" applyProtection="1">
      <alignment horizontal="left" vertical="center" wrapText="1" readingOrder="1"/>
    </xf>
    <xf numFmtId="0" fontId="32" fillId="14" borderId="36" xfId="0" applyFont="1" applyFill="1" applyBorder="1" applyAlignment="1" applyProtection="1">
      <alignment horizontal="left" vertical="center" wrapText="1" readingOrder="1"/>
    </xf>
    <xf numFmtId="165" fontId="24" fillId="0" borderId="13" xfId="0" applyNumberFormat="1" applyFont="1" applyBorder="1" applyAlignment="1">
      <alignment horizontal="center" vertical="center" wrapText="1"/>
    </xf>
    <xf numFmtId="165" fontId="24" fillId="0" borderId="13" xfId="0" applyNumberFormat="1" applyFont="1" applyBorder="1" applyAlignment="1">
      <alignment horizontal="center" vertical="center" wrapText="1"/>
    </xf>
    <xf numFmtId="165" fontId="24" fillId="0" borderId="9" xfId="0" applyNumberFormat="1" applyFont="1" applyBorder="1" applyAlignment="1">
      <alignment horizontal="center" vertical="center" wrapText="1"/>
    </xf>
    <xf numFmtId="9" fontId="15" fillId="0" borderId="13" xfId="13" applyNumberFormat="1" applyFont="1" applyFill="1" applyBorder="1" applyAlignment="1" applyProtection="1">
      <alignment horizontal="center" vertical="center" wrapText="1"/>
      <protection hidden="1"/>
    </xf>
    <xf numFmtId="9" fontId="15" fillId="0" borderId="13" xfId="13" applyNumberFormat="1" applyFont="1" applyFill="1" applyBorder="1" applyAlignment="1" applyProtection="1">
      <alignment horizontal="center" vertical="center" wrapText="1"/>
      <protection hidden="1"/>
    </xf>
    <xf numFmtId="9" fontId="15" fillId="0" borderId="9" xfId="13" applyNumberFormat="1" applyFont="1" applyFill="1" applyBorder="1" applyAlignment="1" applyProtection="1">
      <alignment horizontal="center" vertical="center" wrapText="1"/>
      <protection hidden="1"/>
    </xf>
    <xf numFmtId="0" fontId="32" fillId="14" borderId="34" xfId="0" applyFont="1" applyFill="1" applyBorder="1" applyAlignment="1" applyProtection="1">
      <alignment horizontal="left" vertical="center" wrapText="1"/>
      <protection hidden="1"/>
    </xf>
    <xf numFmtId="1" fontId="2" fillId="13" borderId="15" xfId="0" applyNumberFormat="1" applyFont="1" applyFill="1" applyBorder="1" applyAlignment="1" applyProtection="1">
      <alignment horizontal="center" vertical="center"/>
      <protection hidden="1"/>
    </xf>
    <xf numFmtId="165" fontId="0" fillId="13" borderId="15" xfId="0" applyNumberFormat="1" applyFill="1" applyBorder="1" applyAlignment="1" applyProtection="1">
      <alignment horizontal="center" vertical="center"/>
      <protection hidden="1"/>
    </xf>
    <xf numFmtId="166" fontId="2" fillId="13" borderId="15" xfId="0" applyNumberFormat="1" applyFont="1" applyFill="1" applyBorder="1" applyAlignment="1" applyProtection="1">
      <alignment horizontal="center" vertical="center"/>
      <protection hidden="1"/>
    </xf>
    <xf numFmtId="0" fontId="32" fillId="14" borderId="34" xfId="0" applyFont="1" applyFill="1" applyBorder="1" applyAlignment="1" applyProtection="1">
      <alignment vertical="center" wrapText="1" readingOrder="1"/>
    </xf>
    <xf numFmtId="0" fontId="20" fillId="6" borderId="8" xfId="0" applyFont="1" applyFill="1" applyBorder="1" applyAlignment="1" applyProtection="1">
      <alignment horizontal="center" vertical="center" wrapText="1"/>
      <protection locked="0"/>
    </xf>
    <xf numFmtId="0" fontId="20" fillId="6" borderId="8" xfId="0" applyFont="1" applyFill="1" applyBorder="1" applyAlignment="1" applyProtection="1">
      <alignment vertical="center" wrapText="1"/>
      <protection hidden="1"/>
    </xf>
    <xf numFmtId="0" fontId="14" fillId="6" borderId="8" xfId="0" applyFont="1" applyFill="1" applyBorder="1" applyAlignment="1" applyProtection="1">
      <alignment horizontal="center" vertical="center" wrapText="1"/>
      <protection hidden="1"/>
    </xf>
    <xf numFmtId="0" fontId="20" fillId="6" borderId="7" xfId="0" applyFont="1" applyFill="1" applyBorder="1" applyAlignment="1" applyProtection="1">
      <alignment vertical="center" wrapText="1"/>
      <protection hidden="1"/>
    </xf>
    <xf numFmtId="0" fontId="0" fillId="6" borderId="0" xfId="0" applyFill="1"/>
    <xf numFmtId="1" fontId="20" fillId="6" borderId="0" xfId="0" applyNumberFormat="1" applyFont="1" applyFill="1" applyBorder="1" applyAlignment="1" applyProtection="1">
      <alignment horizontal="center" vertical="center"/>
      <protection hidden="1"/>
    </xf>
    <xf numFmtId="0" fontId="20" fillId="6" borderId="8" xfId="0" applyFont="1" applyFill="1" applyBorder="1" applyAlignment="1" applyProtection="1">
      <alignment horizontal="center" vertical="center" wrapText="1"/>
      <protection hidden="1"/>
    </xf>
    <xf numFmtId="166" fontId="8" fillId="6" borderId="0" xfId="0" applyNumberFormat="1" applyFont="1" applyFill="1"/>
    <xf numFmtId="0" fontId="20" fillId="6" borderId="7" xfId="0" applyFont="1" applyFill="1" applyBorder="1" applyAlignment="1" applyProtection="1">
      <alignment horizontal="center" vertical="center" wrapText="1"/>
      <protection hidden="1"/>
    </xf>
    <xf numFmtId="0" fontId="20" fillId="6" borderId="7" xfId="0" applyFont="1" applyFill="1" applyBorder="1" applyAlignment="1" applyProtection="1">
      <alignment horizontal="center" vertical="center" wrapText="1"/>
      <protection locked="0"/>
    </xf>
    <xf numFmtId="0" fontId="20" fillId="6" borderId="8" xfId="0" applyFont="1" applyFill="1" applyBorder="1" applyAlignment="1" applyProtection="1">
      <alignment horizontal="left" vertical="center" wrapText="1"/>
      <protection hidden="1"/>
    </xf>
    <xf numFmtId="0" fontId="20" fillId="6" borderId="7" xfId="0" applyFont="1" applyFill="1" applyBorder="1" applyAlignment="1" applyProtection="1">
      <alignment horizontal="left" vertical="center" wrapText="1"/>
      <protection hidden="1"/>
    </xf>
    <xf numFmtId="0" fontId="20" fillId="6" borderId="7" xfId="0" applyFont="1" applyFill="1" applyBorder="1" applyAlignment="1" applyProtection="1">
      <alignment horizontal="left" vertical="center" wrapText="1"/>
    </xf>
    <xf numFmtId="0" fontId="0" fillId="0" borderId="0" xfId="0" applyFill="1" applyProtection="1">
      <protection hidden="1"/>
    </xf>
    <xf numFmtId="0" fontId="0" fillId="0" borderId="0" xfId="0" applyFill="1" applyBorder="1" applyProtection="1">
      <protection hidden="1"/>
    </xf>
    <xf numFmtId="0" fontId="20" fillId="6" borderId="8" xfId="0" applyFont="1" applyFill="1" applyBorder="1" applyAlignment="1" applyProtection="1">
      <alignment horizontal="center" vertical="center" wrapText="1"/>
      <protection locked="0"/>
    </xf>
    <xf numFmtId="1" fontId="20" fillId="6" borderId="7" xfId="0" applyNumberFormat="1" applyFont="1" applyFill="1" applyBorder="1" applyAlignment="1" applyProtection="1">
      <alignment horizontal="center" vertical="center"/>
      <protection hidden="1"/>
    </xf>
    <xf numFmtId="0" fontId="20" fillId="6" borderId="8" xfId="0" applyFont="1" applyFill="1" applyBorder="1" applyAlignment="1" applyProtection="1">
      <alignment horizontal="left" vertical="center" wrapText="1"/>
      <protection hidden="1"/>
    </xf>
    <xf numFmtId="0" fontId="20" fillId="6" borderId="7" xfId="0" applyFont="1" applyFill="1" applyBorder="1" applyAlignment="1" applyProtection="1">
      <alignment horizontal="center" vertical="center" wrapText="1"/>
      <protection hidden="1"/>
    </xf>
    <xf numFmtId="0" fontId="14" fillId="6" borderId="7" xfId="0" applyFont="1" applyFill="1" applyBorder="1" applyAlignment="1" applyProtection="1">
      <alignment horizontal="center" vertical="center"/>
      <protection hidden="1"/>
    </xf>
    <xf numFmtId="0" fontId="27" fillId="6" borderId="9" xfId="0" applyFont="1" applyFill="1" applyBorder="1" applyAlignment="1">
      <alignment horizontal="left" vertical="top"/>
    </xf>
    <xf numFmtId="0" fontId="22" fillId="7" borderId="11" xfId="0" applyFont="1" applyFill="1" applyBorder="1" applyAlignment="1" applyProtection="1">
      <alignment horizontal="center" vertical="center" wrapText="1"/>
      <protection hidden="1"/>
    </xf>
    <xf numFmtId="0" fontId="0" fillId="6" borderId="0" xfId="0" applyFill="1" applyAlignment="1">
      <alignment horizontal="left"/>
    </xf>
    <xf numFmtId="0" fontId="19" fillId="6" borderId="2" xfId="0" applyFont="1" applyFill="1" applyBorder="1" applyAlignment="1">
      <alignment horizontal="left" vertical="center"/>
    </xf>
    <xf numFmtId="0" fontId="0" fillId="6" borderId="0" xfId="0" applyFill="1" applyAlignment="1">
      <alignment horizontal="left" vertical="center"/>
    </xf>
    <xf numFmtId="0" fontId="27" fillId="6" borderId="0" xfId="0" applyFont="1" applyFill="1" applyBorder="1" applyAlignment="1">
      <alignment horizontal="left" vertical="top"/>
    </xf>
    <xf numFmtId="0" fontId="19" fillId="6" borderId="1" xfId="0" applyFont="1" applyFill="1" applyBorder="1" applyAlignment="1">
      <alignment vertical="center"/>
    </xf>
    <xf numFmtId="0" fontId="20" fillId="6" borderId="1" xfId="0" applyFont="1" applyFill="1" applyBorder="1"/>
    <xf numFmtId="0" fontId="20" fillId="6" borderId="0" xfId="0" applyFont="1" applyFill="1"/>
    <xf numFmtId="0" fontId="20" fillId="0" borderId="7" xfId="0" applyFont="1" applyFill="1" applyBorder="1" applyAlignment="1" applyProtection="1">
      <alignment horizontal="left" vertical="center" wrapText="1"/>
      <protection hidden="1"/>
    </xf>
    <xf numFmtId="0" fontId="20" fillId="0" borderId="7" xfId="0" applyFont="1" applyFill="1" applyBorder="1" applyAlignment="1" applyProtection="1">
      <alignment vertical="center" wrapText="1"/>
      <protection hidden="1"/>
    </xf>
    <xf numFmtId="0" fontId="20" fillId="0" borderId="7" xfId="0" applyFont="1" applyFill="1" applyBorder="1" applyAlignment="1" applyProtection="1">
      <alignment horizontal="left" vertical="center" wrapText="1"/>
    </xf>
    <xf numFmtId="0" fontId="14" fillId="4" borderId="6" xfId="0" applyFont="1" applyFill="1" applyBorder="1" applyAlignment="1" applyProtection="1">
      <alignment horizontal="right" vertical="top" wrapText="1"/>
      <protection hidden="1"/>
    </xf>
    <xf numFmtId="14" fontId="9" fillId="6" borderId="0" xfId="0" applyNumberFormat="1" applyFont="1" applyFill="1" applyBorder="1" applyAlignment="1" applyProtection="1">
      <alignment horizontal="left" vertical="top" wrapText="1"/>
      <protection locked="0"/>
    </xf>
    <xf numFmtId="0" fontId="0" fillId="0" borderId="0" xfId="0" applyAlignment="1">
      <alignment vertical="top"/>
    </xf>
    <xf numFmtId="0" fontId="15" fillId="0" borderId="11" xfId="0" applyFont="1" applyFill="1" applyBorder="1" applyAlignment="1" applyProtection="1">
      <alignment horizontal="left" vertical="center"/>
      <protection hidden="1"/>
    </xf>
    <xf numFmtId="0" fontId="15" fillId="13" borderId="11" xfId="0" applyFont="1" applyFill="1" applyBorder="1" applyAlignment="1" applyProtection="1">
      <alignment horizontal="left" vertical="center"/>
      <protection hidden="1"/>
    </xf>
    <xf numFmtId="0" fontId="15" fillId="0" borderId="12" xfId="0" applyFont="1" applyFill="1" applyBorder="1" applyAlignment="1" applyProtection="1">
      <alignment horizontal="left" vertical="center"/>
      <protection hidden="1"/>
    </xf>
    <xf numFmtId="0" fontId="35" fillId="0" borderId="0" xfId="0" applyFont="1" applyFill="1" applyBorder="1" applyAlignment="1" applyProtection="1">
      <alignment horizontal="left" vertical="center"/>
      <protection hidden="1"/>
    </xf>
    <xf numFmtId="0" fontId="19" fillId="0" borderId="0" xfId="0" applyFont="1" applyFill="1" applyAlignment="1" applyProtection="1">
      <alignment vertical="center" wrapText="1"/>
      <protection hidden="1"/>
    </xf>
    <xf numFmtId="0" fontId="19" fillId="0" borderId="0" xfId="0" applyFont="1" applyFill="1" applyBorder="1" applyAlignment="1" applyProtection="1">
      <alignment vertical="center"/>
      <protection hidden="1"/>
    </xf>
    <xf numFmtId="0" fontId="19" fillId="0" borderId="2" xfId="0" applyFont="1" applyFill="1" applyBorder="1" applyAlignment="1" applyProtection="1">
      <alignment vertical="center" wrapText="1"/>
      <protection hidden="1"/>
    </xf>
    <xf numFmtId="0" fontId="19" fillId="0" borderId="0" xfId="0" applyFont="1" applyFill="1" applyBorder="1" applyProtection="1">
      <protection hidden="1"/>
    </xf>
    <xf numFmtId="0" fontId="36" fillId="0" borderId="0" xfId="0" applyFont="1" applyBorder="1" applyAlignment="1" applyProtection="1">
      <alignment horizontal="center" vertical="center"/>
      <protection hidden="1"/>
    </xf>
    <xf numFmtId="0" fontId="19" fillId="0" borderId="0" xfId="0" applyFont="1" applyBorder="1" applyAlignment="1" applyProtection="1">
      <protection hidden="1"/>
    </xf>
    <xf numFmtId="0" fontId="19" fillId="0" borderId="5" xfId="0" applyFont="1" applyFill="1" applyBorder="1" applyAlignment="1" applyProtection="1">
      <alignment vertical="center" wrapText="1"/>
      <protection hidden="1"/>
    </xf>
    <xf numFmtId="0" fontId="19" fillId="0" borderId="0" xfId="0" applyFont="1" applyFill="1" applyProtection="1">
      <protection hidden="1"/>
    </xf>
    <xf numFmtId="0" fontId="19" fillId="0" borderId="0" xfId="0" applyFont="1" applyFill="1" applyBorder="1" applyAlignment="1" applyProtection="1">
      <alignment horizontal="center"/>
      <protection hidden="1"/>
    </xf>
    <xf numFmtId="0" fontId="20" fillId="0" borderId="0" xfId="0" applyFont="1" applyFill="1" applyBorder="1" applyAlignment="1" applyProtection="1">
      <alignment horizontal="left" vertical="center"/>
      <protection hidden="1"/>
    </xf>
    <xf numFmtId="0" fontId="19" fillId="0" borderId="0" xfId="0" applyFont="1" applyFill="1" applyBorder="1" applyAlignment="1" applyProtection="1">
      <alignment horizontal="center" vertical="center"/>
      <protection hidden="1"/>
    </xf>
    <xf numFmtId="0" fontId="28" fillId="0" borderId="0" xfId="0" applyFont="1" applyFill="1" applyBorder="1" applyAlignment="1" applyProtection="1">
      <alignment horizontal="left" vertical="center"/>
      <protection hidden="1"/>
    </xf>
    <xf numFmtId="0" fontId="19" fillId="0" borderId="0" xfId="0" applyFont="1" applyAlignment="1" applyProtection="1">
      <alignment vertical="center" wrapText="1"/>
      <protection hidden="1"/>
    </xf>
    <xf numFmtId="0" fontId="38" fillId="0" borderId="0" xfId="0" applyFont="1" applyFill="1" applyBorder="1" applyAlignment="1" applyProtection="1">
      <alignment horizontal="left" vertical="center"/>
      <protection hidden="1"/>
    </xf>
    <xf numFmtId="0" fontId="28" fillId="0" borderId="17" xfId="0" applyFont="1" applyFill="1" applyBorder="1" applyAlignment="1" applyProtection="1">
      <alignment horizontal="left" vertical="center"/>
      <protection hidden="1"/>
    </xf>
    <xf numFmtId="0" fontId="19" fillId="0" borderId="0" xfId="0" applyFont="1" applyAlignment="1" applyProtection="1">
      <alignment horizontal="center" vertical="center" wrapText="1"/>
      <protection hidden="1"/>
    </xf>
    <xf numFmtId="0" fontId="17" fillId="0" borderId="0" xfId="0" applyFont="1" applyFill="1" applyBorder="1" applyAlignment="1" applyProtection="1">
      <alignment horizontal="left" vertical="center"/>
      <protection hidden="1"/>
    </xf>
    <xf numFmtId="0" fontId="22" fillId="7" borderId="10" xfId="0" applyFont="1" applyFill="1" applyBorder="1" applyAlignment="1" applyProtection="1">
      <alignment horizontal="left" vertical="center" wrapText="1"/>
      <protection hidden="1"/>
    </xf>
    <xf numFmtId="0" fontId="14" fillId="4" borderId="1" xfId="0" applyFont="1" applyFill="1" applyBorder="1" applyAlignment="1" applyProtection="1">
      <alignment horizontal="right" vertical="center" wrapText="1"/>
      <protection hidden="1"/>
    </xf>
    <xf numFmtId="0" fontId="41" fillId="0" borderId="0" xfId="0" applyFont="1" applyFill="1" applyBorder="1" applyAlignment="1" applyProtection="1">
      <alignment horizontal="left" vertical="center"/>
      <protection hidden="1"/>
    </xf>
    <xf numFmtId="0" fontId="15" fillId="0" borderId="13" xfId="0" applyFont="1" applyFill="1" applyBorder="1" applyAlignment="1">
      <alignment vertical="center" wrapText="1"/>
    </xf>
    <xf numFmtId="0" fontId="32" fillId="14" borderId="7" xfId="0" applyFont="1" applyFill="1" applyBorder="1" applyAlignment="1" applyProtection="1">
      <alignment horizontal="left" vertical="center" wrapText="1"/>
      <protection hidden="1"/>
    </xf>
    <xf numFmtId="0" fontId="32" fillId="14" borderId="25" xfId="0" applyFont="1" applyFill="1" applyBorder="1" applyAlignment="1" applyProtection="1">
      <alignment horizontal="left" vertical="center" wrapText="1"/>
      <protection hidden="1"/>
    </xf>
    <xf numFmtId="0" fontId="32" fillId="14" borderId="43" xfId="0" applyFont="1" applyFill="1" applyBorder="1" applyAlignment="1" applyProtection="1">
      <alignment horizontal="left" vertical="center" wrapText="1" readingOrder="1"/>
    </xf>
    <xf numFmtId="0" fontId="20" fillId="6" borderId="43" xfId="0" applyFont="1" applyFill="1" applyBorder="1" applyAlignment="1" applyProtection="1">
      <alignment horizontal="center" vertical="center" wrapText="1"/>
      <protection hidden="1"/>
    </xf>
    <xf numFmtId="0" fontId="20" fillId="0" borderId="43" xfId="0" applyFont="1" applyFill="1" applyBorder="1" applyAlignment="1" applyProtection="1">
      <alignment horizontal="left" vertical="center" wrapText="1"/>
      <protection hidden="1"/>
    </xf>
    <xf numFmtId="0" fontId="14" fillId="6" borderId="43" xfId="0" applyFont="1" applyFill="1" applyBorder="1" applyAlignment="1" applyProtection="1">
      <alignment horizontal="center" vertical="center"/>
      <protection hidden="1"/>
    </xf>
    <xf numFmtId="0" fontId="20" fillId="6" borderId="43" xfId="0" applyFont="1" applyFill="1" applyBorder="1" applyAlignment="1" applyProtection="1">
      <alignment horizontal="center" vertical="center" wrapText="1"/>
      <protection locked="0"/>
    </xf>
    <xf numFmtId="0" fontId="20" fillId="6" borderId="43" xfId="0" applyFont="1" applyFill="1" applyBorder="1" applyAlignment="1" applyProtection="1">
      <alignment vertical="center" wrapText="1"/>
      <protection hidden="1"/>
    </xf>
    <xf numFmtId="0" fontId="20" fillId="6" borderId="43" xfId="0" applyFont="1" applyFill="1" applyBorder="1" applyAlignment="1" applyProtection="1">
      <alignment horizontal="left" vertical="top" wrapText="1"/>
      <protection locked="0"/>
    </xf>
    <xf numFmtId="1" fontId="20" fillId="6" borderId="43" xfId="0" applyNumberFormat="1" applyFont="1" applyFill="1" applyBorder="1" applyAlignment="1" applyProtection="1">
      <alignment horizontal="center" vertical="center"/>
      <protection hidden="1"/>
    </xf>
    <xf numFmtId="0" fontId="20" fillId="6" borderId="44" xfId="0" applyFont="1" applyFill="1" applyBorder="1" applyAlignment="1" applyProtection="1">
      <alignment horizontal="center" vertical="center" wrapText="1"/>
      <protection hidden="1"/>
    </xf>
    <xf numFmtId="0" fontId="20" fillId="6" borderId="44" xfId="0" applyFont="1" applyFill="1" applyBorder="1" applyAlignment="1" applyProtection="1">
      <alignment horizontal="left" vertical="center" wrapText="1"/>
      <protection hidden="1"/>
    </xf>
    <xf numFmtId="0" fontId="20" fillId="6" borderId="44" xfId="0" applyFont="1" applyFill="1" applyBorder="1" applyAlignment="1" applyProtection="1">
      <alignment horizontal="center" vertical="center" wrapText="1"/>
      <protection locked="0"/>
    </xf>
    <xf numFmtId="0" fontId="20" fillId="6" borderId="44" xfId="0" applyFont="1" applyFill="1" applyBorder="1" applyAlignment="1" applyProtection="1">
      <alignment horizontal="left" vertical="top" wrapText="1"/>
      <protection locked="0"/>
    </xf>
    <xf numFmtId="1" fontId="20" fillId="6" borderId="44" xfId="0" applyNumberFormat="1" applyFont="1" applyFill="1" applyBorder="1" applyAlignment="1" applyProtection="1">
      <alignment horizontal="center" vertical="center"/>
      <protection hidden="1"/>
    </xf>
    <xf numFmtId="2" fontId="20" fillId="6" borderId="8" xfId="0" applyNumberFormat="1" applyFont="1" applyFill="1" applyBorder="1" applyAlignment="1" applyProtection="1">
      <alignment horizontal="center" vertical="center" wrapText="1"/>
      <protection hidden="1"/>
    </xf>
    <xf numFmtId="0" fontId="15" fillId="0" borderId="37" xfId="0" applyFont="1" applyFill="1" applyBorder="1" applyAlignment="1">
      <alignment vertical="center" wrapText="1"/>
    </xf>
    <xf numFmtId="0" fontId="15" fillId="0" borderId="41" xfId="0" applyFont="1" applyFill="1" applyBorder="1" applyAlignment="1">
      <alignment vertical="center" wrapText="1"/>
    </xf>
    <xf numFmtId="0" fontId="15" fillId="0" borderId="42" xfId="0" applyFont="1" applyFill="1" applyBorder="1" applyAlignment="1">
      <alignment vertical="center" wrapText="1"/>
    </xf>
    <xf numFmtId="0" fontId="15" fillId="6" borderId="9" xfId="0" applyFont="1" applyFill="1" applyBorder="1" applyAlignment="1">
      <alignment vertical="center" wrapText="1"/>
    </xf>
    <xf numFmtId="0" fontId="29" fillId="5" borderId="34" xfId="0" applyFont="1" applyFill="1" applyBorder="1" applyAlignment="1" applyProtection="1">
      <alignment vertical="center" wrapText="1"/>
      <protection hidden="1"/>
    </xf>
    <xf numFmtId="165" fontId="23" fillId="6" borderId="9" xfId="0" applyNumberFormat="1" applyFont="1" applyFill="1" applyBorder="1" applyAlignment="1">
      <alignment horizontal="center" vertical="top"/>
    </xf>
    <xf numFmtId="0" fontId="14" fillId="6" borderId="44" xfId="0" applyFont="1" applyFill="1" applyBorder="1" applyAlignment="1" applyProtection="1">
      <alignment horizontal="center" vertical="center"/>
      <protection hidden="1"/>
    </xf>
    <xf numFmtId="14" fontId="9" fillId="0" borderId="5" xfId="0" applyNumberFormat="1" applyFont="1" applyFill="1" applyBorder="1" applyAlignment="1" applyProtection="1">
      <alignment horizontal="left" vertical="center" wrapText="1"/>
      <protection locked="0"/>
    </xf>
    <xf numFmtId="14" fontId="9" fillId="0" borderId="6" xfId="0" applyNumberFormat="1" applyFont="1" applyFill="1" applyBorder="1" applyAlignment="1" applyProtection="1">
      <alignment horizontal="left" vertical="center" wrapText="1"/>
      <protection locked="0"/>
    </xf>
    <xf numFmtId="0" fontId="32" fillId="0" borderId="0" xfId="0" applyFont="1" applyFill="1" applyBorder="1" applyAlignment="1" applyProtection="1">
      <alignment horizontal="left" vertical="top"/>
      <protection hidden="1"/>
    </xf>
    <xf numFmtId="0" fontId="40" fillId="0" borderId="0" xfId="0" applyFont="1" applyFill="1" applyBorder="1" applyAlignment="1" applyProtection="1">
      <alignment horizontal="left" vertical="top"/>
      <protection hidden="1"/>
    </xf>
    <xf numFmtId="14" fontId="9" fillId="0" borderId="0" xfId="0" applyNumberFormat="1" applyFont="1" applyFill="1" applyBorder="1" applyAlignment="1" applyProtection="1">
      <alignment horizontal="left" vertical="center" wrapText="1"/>
      <protection locked="0"/>
    </xf>
    <xf numFmtId="0" fontId="17" fillId="0" borderId="0" xfId="0" applyNumberFormat="1" applyFont="1" applyFill="1" applyBorder="1" applyAlignment="1" applyProtection="1">
      <alignment horizontal="left" vertical="center"/>
      <protection hidden="1"/>
    </xf>
    <xf numFmtId="164" fontId="17" fillId="0" borderId="0" xfId="0" applyNumberFormat="1" applyFont="1" applyFill="1" applyBorder="1" applyAlignment="1" applyProtection="1">
      <alignment horizontal="left" vertical="center"/>
      <protection hidden="1"/>
    </xf>
    <xf numFmtId="0" fontId="19" fillId="6" borderId="1" xfId="0" applyFont="1" applyFill="1" applyBorder="1" applyAlignment="1">
      <alignment horizontal="left" vertical="center"/>
    </xf>
    <xf numFmtId="0" fontId="20" fillId="6" borderId="33" xfId="0" applyFont="1" applyFill="1" applyBorder="1" applyAlignment="1" applyProtection="1">
      <alignment horizontal="left" vertical="top" wrapText="1"/>
      <protection locked="0"/>
    </xf>
    <xf numFmtId="0" fontId="0" fillId="6" borderId="43" xfId="0" applyFill="1" applyBorder="1" applyProtection="1">
      <protection locked="0"/>
    </xf>
    <xf numFmtId="0" fontId="43" fillId="6" borderId="0" xfId="0" applyFont="1" applyFill="1"/>
    <xf numFmtId="0" fontId="2" fillId="0" borderId="45" xfId="0" applyFont="1" applyFill="1" applyBorder="1" applyAlignment="1" applyProtection="1">
      <alignment horizontal="left" vertical="center" wrapText="1"/>
      <protection hidden="1"/>
    </xf>
    <xf numFmtId="0" fontId="2" fillId="0" borderId="48" xfId="0" applyFont="1" applyFill="1" applyBorder="1" applyAlignment="1" applyProtection="1">
      <alignment horizontal="left" vertical="center"/>
      <protection hidden="1"/>
    </xf>
    <xf numFmtId="0" fontId="2" fillId="0" borderId="50" xfId="0" applyFont="1" applyFill="1" applyBorder="1" applyAlignment="1" applyProtection="1">
      <alignment horizontal="left" vertical="center"/>
      <protection hidden="1"/>
    </xf>
    <xf numFmtId="0" fontId="1" fillId="0" borderId="0" xfId="0" applyFont="1" applyFill="1" applyAlignment="1" applyProtection="1">
      <alignment horizontal="center"/>
      <protection hidden="1"/>
    </xf>
    <xf numFmtId="0" fontId="20" fillId="0" borderId="7" xfId="11" applyFont="1" applyFill="1" applyBorder="1" applyAlignment="1" applyProtection="1">
      <alignment vertical="center" wrapText="1"/>
      <protection hidden="1"/>
    </xf>
    <xf numFmtId="0" fontId="14" fillId="0" borderId="7" xfId="0" applyFont="1" applyFill="1" applyBorder="1" applyAlignment="1" applyProtection="1">
      <alignment horizontal="center" vertical="center" wrapText="1"/>
      <protection hidden="1"/>
    </xf>
    <xf numFmtId="0" fontId="20" fillId="0" borderId="7" xfId="11" applyFont="1" applyFill="1" applyBorder="1" applyAlignment="1" applyProtection="1">
      <alignment horizontal="center" vertical="center" wrapText="1"/>
      <protection locked="0"/>
    </xf>
    <xf numFmtId="0" fontId="32" fillId="14" borderId="0" xfId="0" applyFont="1" applyFill="1" applyBorder="1" applyAlignment="1" applyProtection="1">
      <alignment horizontal="left" vertical="center" wrapText="1"/>
      <protection hidden="1"/>
    </xf>
    <xf numFmtId="0" fontId="20" fillId="6" borderId="29" xfId="0" applyFont="1" applyFill="1" applyBorder="1" applyAlignment="1" applyProtection="1">
      <alignment horizontal="center" vertical="center" wrapText="1"/>
      <protection locked="0"/>
    </xf>
    <xf numFmtId="0" fontId="20" fillId="6" borderId="29" xfId="5" applyNumberFormat="1" applyFont="1" applyFill="1" applyBorder="1" applyAlignment="1" applyProtection="1">
      <alignment horizontal="center" vertical="center" wrapText="1"/>
      <protection locked="0"/>
    </xf>
    <xf numFmtId="0" fontId="20" fillId="6" borderId="34" xfId="0" applyFont="1" applyFill="1" applyBorder="1" applyAlignment="1" applyProtection="1">
      <alignment horizontal="left" vertical="top" wrapText="1"/>
      <protection locked="0"/>
    </xf>
    <xf numFmtId="0" fontId="45" fillId="6" borderId="29" xfId="0" applyFont="1" applyFill="1" applyBorder="1" applyAlignment="1" applyProtection="1">
      <alignment horizontal="center" vertical="center" wrapText="1"/>
      <protection locked="0"/>
    </xf>
    <xf numFmtId="0" fontId="32" fillId="14" borderId="34" xfId="0" applyFont="1" applyFill="1" applyBorder="1" applyAlignment="1" applyProtection="1">
      <alignment horizontal="left" vertical="center" wrapText="1"/>
      <protection hidden="1"/>
    </xf>
    <xf numFmtId="0" fontId="15" fillId="0" borderId="13" xfId="0" applyFont="1" applyFill="1" applyBorder="1" applyAlignment="1">
      <alignment horizontal="left" vertical="center" wrapText="1"/>
    </xf>
    <xf numFmtId="0" fontId="15" fillId="0" borderId="13" xfId="0" applyFont="1" applyFill="1" applyBorder="1" applyAlignment="1">
      <alignment vertical="center" wrapText="1"/>
    </xf>
    <xf numFmtId="166" fontId="15" fillId="0" borderId="9" xfId="13" applyNumberFormat="1" applyFont="1" applyFill="1" applyBorder="1" applyAlignment="1" applyProtection="1">
      <alignment horizontal="center" vertical="center" wrapText="1"/>
      <protection hidden="1"/>
    </xf>
    <xf numFmtId="166" fontId="15" fillId="0" borderId="13" xfId="13" applyNumberFormat="1" applyFont="1" applyFill="1" applyBorder="1" applyAlignment="1" applyProtection="1">
      <alignment horizontal="center" vertical="center" wrapText="1"/>
      <protection hidden="1"/>
    </xf>
    <xf numFmtId="9" fontId="15" fillId="0" borderId="13" xfId="13" applyNumberFormat="1" applyFont="1" applyFill="1" applyBorder="1" applyAlignment="1" applyProtection="1">
      <alignment horizontal="center" vertical="center" wrapText="1"/>
      <protection hidden="1"/>
    </xf>
    <xf numFmtId="165" fontId="24" fillId="0" borderId="13" xfId="0" applyNumberFormat="1" applyFont="1" applyBorder="1" applyAlignment="1">
      <alignment horizontal="center" vertical="center" wrapText="1"/>
    </xf>
    <xf numFmtId="0" fontId="15" fillId="0" borderId="9" xfId="0" applyFont="1" applyFill="1" applyBorder="1" applyAlignment="1">
      <alignment horizontal="left" vertical="center" wrapText="1"/>
    </xf>
    <xf numFmtId="0" fontId="15" fillId="0" borderId="13" xfId="13" applyNumberFormat="1" applyFont="1" applyFill="1" applyBorder="1" applyAlignment="1" applyProtection="1">
      <alignment horizontal="center" vertical="center" wrapText="1"/>
      <protection hidden="1"/>
    </xf>
    <xf numFmtId="1" fontId="15" fillId="0" borderId="13" xfId="13" applyNumberFormat="1" applyFont="1" applyFill="1" applyBorder="1" applyAlignment="1" applyProtection="1">
      <alignment horizontal="center" vertical="center" wrapText="1"/>
      <protection hidden="1"/>
    </xf>
    <xf numFmtId="0" fontId="32" fillId="14" borderId="7" xfId="0" applyFont="1" applyFill="1" applyBorder="1" applyAlignment="1" applyProtection="1">
      <alignment horizontal="left" vertical="center" wrapText="1"/>
      <protection hidden="1"/>
    </xf>
    <xf numFmtId="166" fontId="15" fillId="0" borderId="13" xfId="13" applyNumberFormat="1" applyFont="1" applyFill="1" applyBorder="1" applyAlignment="1" applyProtection="1">
      <alignment horizontal="center" vertical="center" wrapText="1"/>
      <protection hidden="1"/>
    </xf>
    <xf numFmtId="165" fontId="24" fillId="0" borderId="13" xfId="0" applyNumberFormat="1" applyFont="1" applyBorder="1" applyAlignment="1">
      <alignment horizontal="center" vertical="center" wrapText="1"/>
    </xf>
    <xf numFmtId="1" fontId="15" fillId="0" borderId="9" xfId="13" applyNumberFormat="1" applyFont="1" applyFill="1" applyBorder="1" applyAlignment="1" applyProtection="1">
      <alignment horizontal="center" vertical="center" wrapText="1"/>
      <protection hidden="1"/>
    </xf>
    <xf numFmtId="165" fontId="2" fillId="13" borderId="15" xfId="0" applyNumberFormat="1" applyFont="1" applyFill="1" applyBorder="1" applyAlignment="1" applyProtection="1">
      <alignment horizontal="center" vertical="center"/>
      <protection hidden="1"/>
    </xf>
    <xf numFmtId="0" fontId="20" fillId="6" borderId="29" xfId="0" applyFont="1" applyFill="1" applyBorder="1" applyAlignment="1" applyProtection="1">
      <alignment vertical="center" wrapText="1"/>
      <protection hidden="1"/>
    </xf>
    <xf numFmtId="0" fontId="20" fillId="6" borderId="53" xfId="0" applyFont="1" applyFill="1" applyBorder="1" applyAlignment="1" applyProtection="1">
      <alignment vertical="center" wrapText="1"/>
      <protection hidden="1"/>
    </xf>
    <xf numFmtId="0" fontId="20" fillId="6" borderId="9" xfId="0" applyFont="1" applyFill="1" applyBorder="1" applyAlignment="1" applyProtection="1">
      <alignment horizontal="center" vertical="center" wrapText="1"/>
      <protection hidden="1"/>
    </xf>
    <xf numFmtId="0" fontId="26" fillId="0" borderId="0" xfId="0" applyFont="1" applyAlignment="1">
      <alignment vertical="top" wrapText="1"/>
    </xf>
    <xf numFmtId="0" fontId="20" fillId="6" borderId="0" xfId="0" applyFont="1" applyFill="1" applyBorder="1" applyAlignment="1" applyProtection="1">
      <alignment vertical="center" wrapText="1"/>
    </xf>
    <xf numFmtId="0" fontId="20" fillId="0" borderId="0" xfId="0" applyFont="1" applyAlignment="1">
      <alignment vertical="center" wrapText="1"/>
    </xf>
    <xf numFmtId="0" fontId="27" fillId="6" borderId="11" xfId="0" applyFont="1" applyFill="1" applyBorder="1" applyAlignment="1">
      <alignment vertical="center"/>
    </xf>
    <xf numFmtId="0" fontId="15" fillId="6" borderId="0" xfId="1" applyFont="1" applyFill="1" applyBorder="1" applyAlignment="1">
      <alignment vertical="center" wrapText="1"/>
    </xf>
    <xf numFmtId="0" fontId="27" fillId="6" borderId="0" xfId="0" applyFont="1" applyFill="1" applyBorder="1" applyAlignment="1">
      <alignment vertical="center"/>
    </xf>
    <xf numFmtId="0" fontId="15" fillId="6" borderId="0" xfId="1" applyFont="1" applyFill="1" applyBorder="1" applyAlignment="1">
      <alignment vertical="center"/>
    </xf>
    <xf numFmtId="0" fontId="20" fillId="6" borderId="0" xfId="0" applyFont="1" applyFill="1" applyBorder="1" applyAlignment="1">
      <alignment vertical="top" wrapText="1"/>
    </xf>
    <xf numFmtId="0" fontId="14" fillId="6" borderId="0" xfId="0" applyFont="1" applyFill="1" applyBorder="1" applyAlignment="1">
      <alignment vertical="top" wrapText="1"/>
    </xf>
    <xf numFmtId="0" fontId="20" fillId="6" borderId="0" xfId="0" applyFont="1" applyFill="1" applyBorder="1" applyAlignment="1">
      <alignment vertical="center" wrapText="1"/>
    </xf>
    <xf numFmtId="0" fontId="26" fillId="0" borderId="0" xfId="0" applyFont="1" applyAlignment="1">
      <alignment horizontal="left" vertical="center" wrapText="1"/>
    </xf>
    <xf numFmtId="0" fontId="0" fillId="6" borderId="0" xfId="0" applyFill="1" applyBorder="1"/>
    <xf numFmtId="0" fontId="0" fillId="0" borderId="0" xfId="0" applyBorder="1"/>
    <xf numFmtId="0" fontId="0" fillId="6" borderId="0" xfId="0" applyFill="1" applyBorder="1" applyAlignment="1">
      <alignment horizontal="left"/>
    </xf>
    <xf numFmtId="0" fontId="0" fillId="6" borderId="60" xfId="0" applyFill="1" applyBorder="1"/>
    <xf numFmtId="0" fontId="1" fillId="6" borderId="60" xfId="0" applyFont="1" applyFill="1" applyBorder="1" applyAlignment="1">
      <alignment vertical="top"/>
    </xf>
    <xf numFmtId="0" fontId="16" fillId="0" borderId="0" xfId="0" applyFont="1" applyFill="1" applyBorder="1" applyAlignment="1" applyProtection="1">
      <protection hidden="1"/>
    </xf>
    <xf numFmtId="0" fontId="16" fillId="0" borderId="0" xfId="0" applyFont="1" applyFill="1" applyBorder="1" applyAlignment="1" applyProtection="1">
      <alignment vertical="center"/>
      <protection hidden="1"/>
    </xf>
    <xf numFmtId="0" fontId="0" fillId="0" borderId="0" xfId="0" applyAlignment="1" applyProtection="1">
      <alignment horizontal="left" vertical="top"/>
      <protection hidden="1"/>
    </xf>
    <xf numFmtId="0" fontId="2" fillId="0" borderId="0" xfId="0" applyFont="1" applyAlignment="1" applyProtection="1">
      <alignment horizontal="left" vertical="top" wrapText="1"/>
      <protection hidden="1"/>
    </xf>
    <xf numFmtId="0" fontId="0" fillId="0" borderId="0" xfId="0" applyFill="1" applyAlignment="1" applyProtection="1">
      <protection hidden="1"/>
    </xf>
    <xf numFmtId="0" fontId="0" fillId="0" borderId="0" xfId="0" applyFill="1" applyBorder="1" applyAlignment="1" applyProtection="1">
      <protection hidden="1"/>
    </xf>
    <xf numFmtId="0" fontId="0" fillId="0" borderId="0" xfId="0" applyBorder="1" applyAlignment="1" applyProtection="1">
      <alignment horizontal="center"/>
      <protection hidden="1"/>
    </xf>
    <xf numFmtId="0" fontId="13" fillId="0" borderId="0" xfId="0" applyFont="1" applyBorder="1" applyAlignment="1" applyProtection="1">
      <alignment horizontal="center"/>
      <protection hidden="1"/>
    </xf>
    <xf numFmtId="0" fontId="0" fillId="0" borderId="0" xfId="0" applyFill="1" applyAlignment="1" applyProtection="1">
      <alignment wrapText="1"/>
      <protection hidden="1"/>
    </xf>
    <xf numFmtId="0" fontId="17" fillId="0" borderId="0" xfId="0" applyFont="1" applyFill="1" applyBorder="1" applyAlignment="1" applyProtection="1">
      <alignment horizontal="left"/>
      <protection hidden="1"/>
    </xf>
    <xf numFmtId="0" fontId="33" fillId="0" borderId="0" xfId="0" applyFont="1" applyFill="1" applyBorder="1" applyAlignment="1" applyProtection="1">
      <protection hidden="1"/>
    </xf>
    <xf numFmtId="0" fontId="19" fillId="0" borderId="0" xfId="0" applyFont="1" applyFill="1" applyAlignment="1" applyProtection="1">
      <alignment wrapText="1"/>
      <protection hidden="1"/>
    </xf>
    <xf numFmtId="0" fontId="19" fillId="0" borderId="0" xfId="0" applyFont="1" applyFill="1" applyBorder="1" applyAlignment="1" applyProtection="1">
      <protection hidden="1"/>
    </xf>
    <xf numFmtId="0" fontId="19" fillId="0" borderId="2" xfId="0" applyFont="1" applyFill="1" applyBorder="1" applyAlignment="1" applyProtection="1">
      <alignment wrapText="1"/>
      <protection hidden="1"/>
    </xf>
    <xf numFmtId="0" fontId="36" fillId="0" borderId="0" xfId="0" applyFont="1" applyBorder="1" applyAlignment="1" applyProtection="1">
      <alignment horizontal="center"/>
      <protection hidden="1"/>
    </xf>
    <xf numFmtId="0" fontId="0" fillId="0" borderId="0" xfId="0" applyAlignment="1"/>
    <xf numFmtId="0" fontId="0" fillId="0" borderId="0" xfId="0" applyFill="1" applyBorder="1" applyAlignment="1" applyProtection="1">
      <alignment wrapText="1"/>
      <protection hidden="1"/>
    </xf>
    <xf numFmtId="0" fontId="20" fillId="6" borderId="39" xfId="0" applyFont="1" applyFill="1" applyBorder="1" applyAlignment="1">
      <alignment horizontal="left" vertical="center" wrapText="1"/>
    </xf>
    <xf numFmtId="0" fontId="20" fillId="6" borderId="16" xfId="0" applyFont="1" applyFill="1" applyBorder="1" applyAlignment="1">
      <alignment horizontal="left" vertical="center" wrapText="1"/>
    </xf>
    <xf numFmtId="0" fontId="20" fillId="6" borderId="37" xfId="0" applyFont="1" applyFill="1" applyBorder="1" applyAlignment="1">
      <alignment horizontal="left" vertical="center" wrapText="1"/>
    </xf>
    <xf numFmtId="0" fontId="20" fillId="6" borderId="38" xfId="0" applyFont="1" applyFill="1" applyBorder="1" applyAlignment="1">
      <alignment horizontal="left" vertical="center" wrapText="1"/>
    </xf>
    <xf numFmtId="0" fontId="14" fillId="6" borderId="39" xfId="0" applyFont="1" applyFill="1" applyBorder="1" applyAlignment="1">
      <alignment horizontal="left" vertical="center" wrapText="1"/>
    </xf>
    <xf numFmtId="0" fontId="14" fillId="6" borderId="16" xfId="0" applyFont="1" applyFill="1" applyBorder="1" applyAlignment="1">
      <alignment horizontal="left" vertical="center" wrapText="1"/>
    </xf>
    <xf numFmtId="0" fontId="20" fillId="6" borderId="13" xfId="0" applyFont="1" applyFill="1" applyBorder="1" applyAlignment="1">
      <alignment horizontal="center" vertical="top" wrapText="1"/>
    </xf>
    <xf numFmtId="0" fontId="20" fillId="6" borderId="15" xfId="0" applyFont="1" applyFill="1" applyBorder="1" applyAlignment="1">
      <alignment horizontal="center" vertical="top" wrapText="1"/>
    </xf>
    <xf numFmtId="0" fontId="30" fillId="6" borderId="18" xfId="0" applyFont="1" applyFill="1" applyBorder="1" applyAlignment="1">
      <alignment horizontal="left" vertical="center"/>
    </xf>
    <xf numFmtId="0" fontId="30" fillId="6" borderId="0" xfId="0" applyFont="1" applyFill="1" applyBorder="1" applyAlignment="1">
      <alignment horizontal="left" vertical="center"/>
    </xf>
    <xf numFmtId="0" fontId="26" fillId="6" borderId="0" xfId="0" applyFont="1" applyFill="1" applyBorder="1" applyAlignment="1">
      <alignment horizontal="left" vertical="center"/>
    </xf>
    <xf numFmtId="0" fontId="0" fillId="0" borderId="0" xfId="0" applyAlignment="1">
      <alignment horizontal="center"/>
    </xf>
    <xf numFmtId="0" fontId="20" fillId="6" borderId="55" xfId="0" applyFont="1" applyFill="1" applyBorder="1" applyAlignment="1">
      <alignment horizontal="left"/>
    </xf>
    <xf numFmtId="0" fontId="20" fillId="6" borderId="56" xfId="0" applyFont="1" applyFill="1" applyBorder="1" applyAlignment="1">
      <alignment horizontal="left"/>
    </xf>
    <xf numFmtId="0" fontId="20" fillId="6" borderId="3" xfId="0" applyFont="1" applyFill="1" applyBorder="1" applyAlignment="1">
      <alignment horizontal="left"/>
    </xf>
    <xf numFmtId="0" fontId="30" fillId="0" borderId="0" xfId="0" applyFont="1" applyAlignment="1">
      <alignment horizontal="left"/>
    </xf>
    <xf numFmtId="0" fontId="20" fillId="6" borderId="10" xfId="0" applyFont="1" applyFill="1" applyBorder="1" applyAlignment="1">
      <alignment horizontal="left" vertical="center" wrapText="1"/>
    </xf>
    <xf numFmtId="0" fontId="20" fillId="6" borderId="12" xfId="0" applyFont="1" applyFill="1" applyBorder="1" applyAlignment="1">
      <alignment horizontal="left" vertical="center" wrapText="1"/>
    </xf>
    <xf numFmtId="0" fontId="20" fillId="0" borderId="0" xfId="0" applyFont="1" applyAlignment="1">
      <alignment horizontal="left" vertical="center" wrapText="1"/>
    </xf>
    <xf numFmtId="0" fontId="15" fillId="6" borderId="18" xfId="0" applyFont="1" applyFill="1" applyBorder="1" applyAlignment="1" applyProtection="1">
      <alignment horizontal="left" vertical="center" wrapText="1"/>
    </xf>
    <xf numFmtId="0" fontId="15" fillId="6" borderId="0" xfId="0" applyFont="1" applyFill="1" applyBorder="1" applyAlignment="1" applyProtection="1">
      <alignment horizontal="left" vertical="center" wrapText="1"/>
    </xf>
    <xf numFmtId="0" fontId="15" fillId="6" borderId="10" xfId="1" applyFont="1" applyFill="1" applyBorder="1" applyAlignment="1">
      <alignment horizontal="left" vertical="center" wrapText="1"/>
    </xf>
    <xf numFmtId="0" fontId="15" fillId="6" borderId="12" xfId="1" applyFont="1" applyFill="1" applyBorder="1" applyAlignment="1">
      <alignment horizontal="left" vertical="center" wrapText="1"/>
    </xf>
    <xf numFmtId="0" fontId="15" fillId="6" borderId="10" xfId="1" applyFont="1" applyFill="1" applyBorder="1" applyAlignment="1">
      <alignment horizontal="left" vertical="center"/>
    </xf>
    <xf numFmtId="0" fontId="15" fillId="6" borderId="12" xfId="1" applyFont="1" applyFill="1" applyBorder="1" applyAlignment="1">
      <alignment horizontal="left" vertical="center"/>
    </xf>
    <xf numFmtId="0" fontId="27" fillId="6" borderId="13" xfId="0" applyFont="1" applyFill="1" applyBorder="1" applyAlignment="1">
      <alignment horizontal="left" vertical="top"/>
    </xf>
    <xf numFmtId="0" fontId="27" fillId="6" borderId="14" xfId="0" applyFont="1" applyFill="1" applyBorder="1" applyAlignment="1">
      <alignment horizontal="left" vertical="top"/>
    </xf>
    <xf numFmtId="0" fontId="27" fillId="6" borderId="15" xfId="0" applyFont="1" applyFill="1" applyBorder="1" applyAlignment="1">
      <alignment horizontal="left" vertical="top"/>
    </xf>
    <xf numFmtId="0" fontId="27" fillId="6" borderId="13" xfId="0" applyFont="1" applyFill="1" applyBorder="1" applyAlignment="1">
      <alignment horizontal="left" vertical="top" wrapText="1"/>
    </xf>
    <xf numFmtId="0" fontId="20" fillId="6" borderId="41" xfId="0" applyNumberFormat="1" applyFont="1" applyFill="1" applyBorder="1" applyAlignment="1">
      <alignment horizontal="left" vertical="center" wrapText="1"/>
    </xf>
    <xf numFmtId="0" fontId="20" fillId="6" borderId="42" xfId="0" applyNumberFormat="1" applyFont="1" applyFill="1" applyBorder="1" applyAlignment="1">
      <alignment horizontal="left" vertical="center" wrapText="1"/>
    </xf>
    <xf numFmtId="0" fontId="20" fillId="6" borderId="41" xfId="0" applyFont="1" applyFill="1" applyBorder="1" applyAlignment="1">
      <alignment horizontal="left" vertical="center" wrapText="1"/>
    </xf>
    <xf numFmtId="0" fontId="20" fillId="6" borderId="42" xfId="0" applyFont="1" applyFill="1" applyBorder="1" applyAlignment="1">
      <alignment horizontal="left" vertical="center" wrapText="1"/>
    </xf>
    <xf numFmtId="0" fontId="20" fillId="6" borderId="41" xfId="1" applyFont="1" applyFill="1" applyBorder="1" applyAlignment="1">
      <alignment horizontal="left" vertical="center" wrapText="1"/>
    </xf>
    <xf numFmtId="0" fontId="20" fillId="6" borderId="42" xfId="1" applyFont="1" applyFill="1" applyBorder="1" applyAlignment="1">
      <alignment horizontal="left" vertical="center" wrapText="1"/>
    </xf>
    <xf numFmtId="0" fontId="20" fillId="6" borderId="39" xfId="1" applyFont="1" applyFill="1" applyBorder="1" applyAlignment="1">
      <alignment horizontal="left" vertical="center" wrapText="1"/>
    </xf>
    <xf numFmtId="0" fontId="20" fillId="6" borderId="16" xfId="1" applyFont="1" applyFill="1" applyBorder="1" applyAlignment="1">
      <alignment horizontal="left" vertical="center" wrapText="1"/>
    </xf>
    <xf numFmtId="0" fontId="20" fillId="6" borderId="37" xfId="0" applyFont="1" applyFill="1" applyBorder="1" applyAlignment="1">
      <alignment horizontal="left" vertical="top" wrapText="1"/>
    </xf>
    <xf numFmtId="0" fontId="20" fillId="6" borderId="38" xfId="0" applyFont="1" applyFill="1" applyBorder="1" applyAlignment="1">
      <alignment horizontal="left" vertical="top" wrapText="1"/>
    </xf>
    <xf numFmtId="0" fontId="14" fillId="6" borderId="41" xfId="0" applyNumberFormat="1" applyFont="1" applyFill="1" applyBorder="1" applyAlignment="1">
      <alignment horizontal="left" vertical="center" wrapText="1"/>
    </xf>
    <xf numFmtId="0" fontId="14" fillId="6" borderId="42" xfId="0" applyNumberFormat="1" applyFont="1" applyFill="1" applyBorder="1" applyAlignment="1">
      <alignment horizontal="left" vertical="center" wrapText="1"/>
    </xf>
    <xf numFmtId="0" fontId="20" fillId="6" borderId="10" xfId="0" applyFont="1" applyFill="1" applyBorder="1" applyAlignment="1">
      <alignment horizontal="left" vertical="center"/>
    </xf>
    <xf numFmtId="0" fontId="20" fillId="6" borderId="12" xfId="0" applyFont="1" applyFill="1" applyBorder="1" applyAlignment="1">
      <alignment horizontal="left" vertical="center"/>
    </xf>
    <xf numFmtId="0" fontId="20" fillId="6" borderId="37" xfId="0" applyNumberFormat="1" applyFont="1" applyFill="1" applyBorder="1" applyAlignment="1">
      <alignment horizontal="left" vertical="top" wrapText="1"/>
    </xf>
    <xf numFmtId="0" fontId="20" fillId="6" borderId="38" xfId="0" applyNumberFormat="1" applyFont="1" applyFill="1" applyBorder="1" applyAlignment="1">
      <alignment horizontal="left" vertical="top" wrapText="1"/>
    </xf>
    <xf numFmtId="0" fontId="20" fillId="6" borderId="0" xfId="0" applyFont="1" applyFill="1" applyBorder="1" applyAlignment="1">
      <alignment horizontal="left" vertical="center"/>
    </xf>
    <xf numFmtId="0" fontId="20" fillId="6" borderId="0" xfId="1" applyFont="1" applyFill="1" applyBorder="1" applyAlignment="1">
      <alignment horizontal="left" vertical="center" wrapText="1"/>
    </xf>
    <xf numFmtId="0" fontId="34" fillId="6" borderId="0" xfId="0" applyFont="1" applyFill="1" applyBorder="1" applyAlignment="1">
      <alignment horizontal="left" vertical="center"/>
    </xf>
    <xf numFmtId="0" fontId="30" fillId="6" borderId="4" xfId="0" applyFont="1" applyFill="1" applyBorder="1" applyAlignment="1">
      <alignment horizontal="left" vertical="center"/>
    </xf>
    <xf numFmtId="0" fontId="30" fillId="6" borderId="3" xfId="0" applyFont="1" applyFill="1" applyBorder="1" applyAlignment="1">
      <alignment horizontal="left" vertical="center"/>
    </xf>
    <xf numFmtId="0" fontId="26" fillId="6" borderId="40" xfId="0" applyFont="1" applyFill="1" applyBorder="1" applyAlignment="1">
      <alignment horizontal="left" vertical="center"/>
    </xf>
    <xf numFmtId="0" fontId="23" fillId="0" borderId="6" xfId="0" applyFont="1" applyBorder="1" applyAlignment="1">
      <alignment horizontal="left" vertical="center" wrapText="1"/>
    </xf>
    <xf numFmtId="0" fontId="23" fillId="0" borderId="17" xfId="0" applyFont="1" applyBorder="1" applyAlignment="1">
      <alignment horizontal="left" vertical="center" wrapText="1"/>
    </xf>
    <xf numFmtId="0" fontId="20" fillId="6" borderId="37" xfId="1" applyFont="1" applyFill="1" applyBorder="1" applyAlignment="1">
      <alignment horizontal="left" vertical="center" wrapText="1"/>
    </xf>
    <xf numFmtId="0" fontId="20" fillId="6" borderId="38" xfId="1" applyFont="1" applyFill="1" applyBorder="1" applyAlignment="1">
      <alignment horizontal="left" vertical="center" wrapText="1"/>
    </xf>
    <xf numFmtId="0" fontId="0" fillId="0" borderId="0" xfId="0" applyBorder="1" applyAlignment="1">
      <alignment horizontal="center"/>
    </xf>
    <xf numFmtId="0" fontId="26" fillId="0" borderId="0" xfId="0" applyFont="1" applyBorder="1" applyAlignment="1">
      <alignment horizontal="left" vertical="center" wrapText="1"/>
    </xf>
    <xf numFmtId="0" fontId="36" fillId="2" borderId="58" xfId="1" applyFont="1" applyFill="1" applyBorder="1" applyAlignment="1" applyProtection="1">
      <alignment horizontal="right" vertical="top" wrapText="1"/>
      <protection hidden="1"/>
    </xf>
    <xf numFmtId="0" fontId="36" fillId="2" borderId="59" xfId="1" applyFont="1" applyFill="1" applyBorder="1" applyAlignment="1" applyProtection="1">
      <alignment horizontal="right" vertical="top"/>
      <protection hidden="1"/>
    </xf>
    <xf numFmtId="0" fontId="36" fillId="2" borderId="62" xfId="1" applyFont="1" applyFill="1" applyBorder="1" applyAlignment="1" applyProtection="1">
      <alignment horizontal="right" vertical="top" wrapText="1"/>
      <protection hidden="1"/>
    </xf>
    <xf numFmtId="0" fontId="36" fillId="2" borderId="61" xfId="1" applyFont="1" applyFill="1" applyBorder="1" applyAlignment="1" applyProtection="1">
      <alignment horizontal="right" vertical="top" wrapText="1"/>
      <protection hidden="1"/>
    </xf>
    <xf numFmtId="0" fontId="36" fillId="2" borderId="57" xfId="1" applyFont="1" applyFill="1" applyBorder="1" applyAlignment="1" applyProtection="1">
      <alignment horizontal="right" vertical="top" wrapText="1"/>
      <protection hidden="1"/>
    </xf>
    <xf numFmtId="0" fontId="36" fillId="2" borderId="0" xfId="1" applyFont="1" applyFill="1" applyBorder="1" applyAlignment="1" applyProtection="1">
      <alignment horizontal="right" vertical="top" wrapText="1"/>
      <protection hidden="1"/>
    </xf>
    <xf numFmtId="0" fontId="36" fillId="2" borderId="63" xfId="1" applyFont="1" applyFill="1" applyBorder="1" applyAlignment="1" applyProtection="1">
      <alignment horizontal="right" vertical="top" wrapText="1"/>
      <protection hidden="1"/>
    </xf>
    <xf numFmtId="0" fontId="36" fillId="2" borderId="64" xfId="1" applyFont="1" applyFill="1" applyBorder="1" applyAlignment="1" applyProtection="1">
      <alignment horizontal="right" vertical="top" wrapText="1"/>
      <protection hidden="1"/>
    </xf>
    <xf numFmtId="0" fontId="36" fillId="2" borderId="58" xfId="1" applyFont="1" applyFill="1" applyBorder="1" applyAlignment="1" applyProtection="1">
      <alignment horizontal="right" vertical="top"/>
      <protection hidden="1"/>
    </xf>
    <xf numFmtId="0" fontId="29" fillId="10" borderId="26" xfId="0" applyNumberFormat="1" applyFont="1" applyFill="1" applyBorder="1" applyAlignment="1" applyProtection="1">
      <alignment horizontal="left" vertical="center" wrapText="1"/>
      <protection hidden="1"/>
    </xf>
    <xf numFmtId="0" fontId="29" fillId="10" borderId="27" xfId="0" applyNumberFormat="1" applyFont="1" applyFill="1" applyBorder="1" applyAlignment="1" applyProtection="1">
      <alignment horizontal="left" vertical="center" wrapText="1"/>
      <protection hidden="1"/>
    </xf>
    <xf numFmtId="0" fontId="32" fillId="14" borderId="29" xfId="0" applyFont="1" applyFill="1" applyBorder="1" applyAlignment="1" applyProtection="1">
      <alignment horizontal="left" vertical="center" wrapText="1"/>
      <protection hidden="1"/>
    </xf>
    <xf numFmtId="0" fontId="32" fillId="14" borderId="25" xfId="0" applyFont="1" applyFill="1" applyBorder="1" applyAlignment="1" applyProtection="1">
      <alignment horizontal="left" vertical="center" wrapText="1"/>
      <protection hidden="1"/>
    </xf>
    <xf numFmtId="0" fontId="29" fillId="5" borderId="26" xfId="0" applyFont="1" applyFill="1" applyBorder="1" applyAlignment="1" applyProtection="1">
      <alignment horizontal="left" vertical="center" wrapText="1"/>
      <protection hidden="1"/>
    </xf>
    <xf numFmtId="0" fontId="29" fillId="5" borderId="27" xfId="0" applyFont="1" applyFill="1" applyBorder="1" applyAlignment="1" applyProtection="1">
      <alignment horizontal="left" vertical="center" wrapText="1"/>
      <protection hidden="1"/>
    </xf>
    <xf numFmtId="0" fontId="32" fillId="14" borderId="34" xfId="0" applyFont="1" applyFill="1" applyBorder="1" applyAlignment="1" applyProtection="1">
      <alignment horizontal="left" vertical="center" wrapText="1"/>
      <protection hidden="1"/>
    </xf>
    <xf numFmtId="0" fontId="32" fillId="14" borderId="33" xfId="0" applyFont="1" applyFill="1" applyBorder="1" applyAlignment="1" applyProtection="1">
      <alignment horizontal="left" vertical="center" wrapText="1"/>
      <protection hidden="1"/>
    </xf>
    <xf numFmtId="0" fontId="32" fillId="14" borderId="8" xfId="0" applyFont="1" applyFill="1" applyBorder="1" applyAlignment="1" applyProtection="1">
      <alignment horizontal="left" vertical="center" wrapText="1"/>
      <protection hidden="1"/>
    </xf>
    <xf numFmtId="0" fontId="32" fillId="14" borderId="7" xfId="0" applyFont="1" applyFill="1" applyBorder="1" applyAlignment="1" applyProtection="1">
      <alignment horizontal="left" vertical="center" wrapText="1"/>
      <protection hidden="1"/>
    </xf>
    <xf numFmtId="0" fontId="3" fillId="0" borderId="4"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protection hidden="1"/>
    </xf>
    <xf numFmtId="0" fontId="29" fillId="10" borderId="28" xfId="0" applyNumberFormat="1" applyFont="1" applyFill="1" applyBorder="1" applyAlignment="1" applyProtection="1">
      <alignment horizontal="left" vertical="center" wrapText="1"/>
      <protection hidden="1"/>
    </xf>
    <xf numFmtId="0" fontId="29" fillId="5" borderId="26" xfId="0" applyNumberFormat="1" applyFont="1" applyFill="1" applyBorder="1" applyAlignment="1" applyProtection="1">
      <alignment horizontal="left" vertical="center" wrapText="1"/>
      <protection hidden="1"/>
    </xf>
    <xf numFmtId="0" fontId="29" fillId="5" borderId="27" xfId="0" applyNumberFormat="1" applyFont="1" applyFill="1" applyBorder="1" applyAlignment="1" applyProtection="1">
      <alignment horizontal="left" vertical="center" wrapText="1"/>
      <protection hidden="1"/>
    </xf>
    <xf numFmtId="0" fontId="29" fillId="5" borderId="30" xfId="0" applyFont="1" applyFill="1" applyBorder="1" applyAlignment="1" applyProtection="1">
      <alignment wrapText="1"/>
      <protection hidden="1"/>
    </xf>
    <xf numFmtId="0" fontId="29" fillId="5" borderId="54" xfId="0" applyFont="1" applyFill="1" applyBorder="1" applyAlignment="1" applyProtection="1">
      <alignment wrapText="1"/>
      <protection hidden="1"/>
    </xf>
    <xf numFmtId="0" fontId="29" fillId="5" borderId="32" xfId="0" applyFont="1" applyFill="1" applyBorder="1" applyAlignment="1" applyProtection="1">
      <alignment wrapText="1"/>
      <protection hidden="1"/>
    </xf>
    <xf numFmtId="0" fontId="0" fillId="0" borderId="0" xfId="0" applyAlignment="1">
      <alignment horizontal="left" vertical="center"/>
    </xf>
    <xf numFmtId="0" fontId="29" fillId="5" borderId="30" xfId="0" applyFont="1" applyFill="1" applyBorder="1" applyAlignment="1" applyProtection="1">
      <alignment horizontal="left" vertical="center"/>
      <protection hidden="1"/>
    </xf>
    <xf numFmtId="0" fontId="29" fillId="5" borderId="31" xfId="0" applyFont="1" applyFill="1" applyBorder="1" applyAlignment="1" applyProtection="1">
      <alignment horizontal="left" vertical="center"/>
      <protection hidden="1"/>
    </xf>
    <xf numFmtId="0" fontId="32" fillId="0" borderId="0" xfId="0" applyFont="1" applyFill="1" applyBorder="1" applyAlignment="1" applyProtection="1">
      <alignment horizontal="left" vertical="top"/>
      <protection hidden="1"/>
    </xf>
    <xf numFmtId="0" fontId="40" fillId="0" borderId="0" xfId="0" applyFont="1" applyFill="1" applyBorder="1" applyAlignment="1" applyProtection="1">
      <alignment horizontal="left" vertical="top"/>
      <protection hidden="1"/>
    </xf>
    <xf numFmtId="0" fontId="32" fillId="14" borderId="44" xfId="0" applyFont="1" applyFill="1" applyBorder="1" applyAlignment="1" applyProtection="1">
      <alignment horizontal="left" vertical="center" wrapText="1"/>
      <protection hidden="1"/>
    </xf>
    <xf numFmtId="166" fontId="15" fillId="0" borderId="13" xfId="13" applyNumberFormat="1" applyFont="1" applyFill="1" applyBorder="1" applyAlignment="1" applyProtection="1">
      <alignment horizontal="center" vertical="center" wrapText="1"/>
      <protection hidden="1"/>
    </xf>
    <xf numFmtId="166" fontId="15" fillId="0" borderId="14" xfId="13" applyNumberFormat="1" applyFont="1" applyFill="1" applyBorder="1" applyAlignment="1" applyProtection="1">
      <alignment horizontal="center" vertical="center" wrapText="1"/>
      <protection hidden="1"/>
    </xf>
    <xf numFmtId="0" fontId="15" fillId="0" borderId="9" xfId="13" applyNumberFormat="1" applyFont="1" applyFill="1" applyBorder="1" applyAlignment="1" applyProtection="1">
      <alignment horizontal="center" vertical="center" wrapText="1"/>
      <protection hidden="1"/>
    </xf>
    <xf numFmtId="165" fontId="2" fillId="0" borderId="9" xfId="0" applyNumberFormat="1" applyFont="1" applyBorder="1" applyAlignment="1">
      <alignment horizontal="center" vertical="center" wrapText="1"/>
    </xf>
    <xf numFmtId="1" fontId="15" fillId="0" borderId="9" xfId="13" applyNumberFormat="1" applyFont="1" applyFill="1" applyBorder="1" applyAlignment="1" applyProtection="1">
      <alignment horizontal="center" vertical="center" wrapText="1"/>
      <protection hidden="1"/>
    </xf>
    <xf numFmtId="9" fontId="15" fillId="0" borderId="13" xfId="13" applyNumberFormat="1" applyFont="1" applyFill="1" applyBorder="1" applyAlignment="1" applyProtection="1">
      <alignment horizontal="center" vertical="center" wrapText="1"/>
      <protection hidden="1"/>
    </xf>
    <xf numFmtId="9" fontId="15" fillId="0" borderId="14" xfId="13" applyNumberFormat="1" applyFont="1" applyFill="1" applyBorder="1" applyAlignment="1" applyProtection="1">
      <alignment horizontal="center" vertical="center" wrapText="1"/>
      <protection hidden="1"/>
    </xf>
    <xf numFmtId="166" fontId="15" fillId="0" borderId="15" xfId="13" applyNumberFormat="1" applyFont="1" applyFill="1" applyBorder="1" applyAlignment="1" applyProtection="1">
      <alignment horizontal="center" vertical="center" wrapText="1"/>
      <protection hidden="1"/>
    </xf>
    <xf numFmtId="165" fontId="24" fillId="0" borderId="13" xfId="0" applyNumberFormat="1" applyFont="1" applyBorder="1" applyAlignment="1">
      <alignment horizontal="center" vertical="center" wrapText="1"/>
    </xf>
    <xf numFmtId="165" fontId="24" fillId="0" borderId="14" xfId="0" applyNumberFormat="1" applyFont="1" applyBorder="1" applyAlignment="1">
      <alignment horizontal="center" vertical="center" wrapText="1"/>
    </xf>
    <xf numFmtId="0" fontId="15" fillId="0" borderId="13" xfId="13" applyNumberFormat="1" applyFont="1" applyFill="1" applyBorder="1" applyAlignment="1" applyProtection="1">
      <alignment horizontal="center" vertical="center" wrapText="1"/>
      <protection hidden="1"/>
    </xf>
    <xf numFmtId="0" fontId="15" fillId="0" borderId="14" xfId="13" applyNumberFormat="1" applyFont="1" applyFill="1" applyBorder="1" applyAlignment="1" applyProtection="1">
      <alignment horizontal="center" vertical="center" wrapText="1"/>
      <protection hidden="1"/>
    </xf>
    <xf numFmtId="1" fontId="15" fillId="0" borderId="13" xfId="13" applyNumberFormat="1" applyFont="1" applyFill="1" applyBorder="1" applyAlignment="1" applyProtection="1">
      <alignment horizontal="center" vertical="center" wrapText="1"/>
      <protection hidden="1"/>
    </xf>
    <xf numFmtId="1" fontId="15" fillId="0" borderId="14" xfId="13" applyNumberFormat="1" applyFont="1" applyFill="1" applyBorder="1" applyAlignment="1" applyProtection="1">
      <alignment horizontal="center" vertical="center" wrapText="1"/>
      <protection hidden="1"/>
    </xf>
    <xf numFmtId="165" fontId="24" fillId="0" borderId="15" xfId="0" applyNumberFormat="1" applyFont="1" applyBorder="1" applyAlignment="1">
      <alignment horizontal="center" vertical="center" wrapText="1"/>
    </xf>
    <xf numFmtId="1" fontId="15" fillId="0" borderId="15" xfId="13" applyNumberFormat="1" applyFont="1" applyFill="1" applyBorder="1" applyAlignment="1" applyProtection="1">
      <alignment horizontal="center" vertical="center" wrapText="1"/>
      <protection hidden="1"/>
    </xf>
    <xf numFmtId="0" fontId="15" fillId="0" borderId="13"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5" xfId="13" applyNumberFormat="1" applyFont="1" applyFill="1" applyBorder="1" applyAlignment="1" applyProtection="1">
      <alignment horizontal="center" vertical="center" wrapText="1"/>
      <protection hidden="1"/>
    </xf>
    <xf numFmtId="0" fontId="15" fillId="0" borderId="15" xfId="0" applyFont="1" applyFill="1" applyBorder="1" applyAlignment="1">
      <alignment horizontal="left" vertical="center" wrapText="1"/>
    </xf>
    <xf numFmtId="0" fontId="15" fillId="0" borderId="13" xfId="0" applyFont="1" applyFill="1" applyBorder="1" applyAlignment="1">
      <alignment vertical="center" wrapText="1"/>
    </xf>
    <xf numFmtId="0" fontId="15" fillId="0" borderId="14" xfId="0" applyFont="1" applyFill="1" applyBorder="1" applyAlignment="1">
      <alignment vertical="center" wrapText="1"/>
    </xf>
    <xf numFmtId="0" fontId="15" fillId="0" borderId="15" xfId="0" applyFont="1" applyFill="1" applyBorder="1" applyAlignment="1">
      <alignment vertical="center" wrapText="1"/>
    </xf>
    <xf numFmtId="0" fontId="15" fillId="0" borderId="9" xfId="0" applyFont="1" applyFill="1" applyBorder="1" applyAlignment="1">
      <alignment horizontal="left" vertical="center" wrapText="1"/>
    </xf>
    <xf numFmtId="9" fontId="15" fillId="0" borderId="15" xfId="13" applyNumberFormat="1" applyFont="1" applyFill="1" applyBorder="1" applyAlignment="1" applyProtection="1">
      <alignment horizontal="center" vertical="center" wrapText="1"/>
      <protection hidden="1"/>
    </xf>
    <xf numFmtId="0" fontId="15" fillId="6" borderId="9" xfId="0" applyFont="1" applyFill="1" applyBorder="1" applyAlignment="1">
      <alignment horizontal="left" vertical="center" wrapText="1"/>
    </xf>
    <xf numFmtId="9" fontId="15" fillId="6" borderId="13" xfId="13" applyNumberFormat="1" applyFont="1" applyFill="1" applyBorder="1" applyAlignment="1" applyProtection="1">
      <alignment horizontal="center" vertical="center" wrapText="1"/>
      <protection hidden="1"/>
    </xf>
    <xf numFmtId="9" fontId="15" fillId="6" borderId="14" xfId="13" applyNumberFormat="1" applyFont="1" applyFill="1" applyBorder="1" applyAlignment="1" applyProtection="1">
      <alignment horizontal="center" vertical="center" wrapText="1"/>
      <protection hidden="1"/>
    </xf>
    <xf numFmtId="9" fontId="15" fillId="6" borderId="15" xfId="13" applyNumberFormat="1" applyFont="1" applyFill="1" applyBorder="1" applyAlignment="1" applyProtection="1">
      <alignment horizontal="center" vertical="center" wrapText="1"/>
      <protection hidden="1"/>
    </xf>
    <xf numFmtId="167" fontId="15" fillId="0" borderId="10" xfId="0" applyNumberFormat="1" applyFont="1" applyFill="1" applyBorder="1" applyAlignment="1" applyProtection="1">
      <alignment horizontal="center" vertical="center"/>
      <protection hidden="1"/>
    </xf>
    <xf numFmtId="0" fontId="20" fillId="0" borderId="12" xfId="0" applyFont="1" applyBorder="1" applyAlignment="1"/>
    <xf numFmtId="165" fontId="2" fillId="0" borderId="14" xfId="0" applyNumberFormat="1" applyFont="1" applyBorder="1" applyAlignment="1">
      <alignment horizontal="center" vertical="center" wrapText="1"/>
    </xf>
    <xf numFmtId="166" fontId="15" fillId="0" borderId="9" xfId="13" applyNumberFormat="1" applyFont="1" applyFill="1" applyBorder="1" applyAlignment="1" applyProtection="1">
      <alignment horizontal="center" vertical="center" wrapText="1"/>
      <protection hidden="1"/>
    </xf>
    <xf numFmtId="166" fontId="15" fillId="8" borderId="9" xfId="13" applyNumberFormat="1" applyFont="1" applyFill="1" applyBorder="1" applyAlignment="1" applyProtection="1">
      <alignment horizontal="center" vertical="center" wrapText="1"/>
      <protection hidden="1"/>
    </xf>
    <xf numFmtId="1" fontId="15" fillId="0" borderId="10" xfId="0" applyNumberFormat="1" applyFont="1" applyFill="1" applyBorder="1" applyAlignment="1" applyProtection="1">
      <alignment horizontal="center" vertical="center" wrapText="1"/>
      <protection hidden="1"/>
    </xf>
    <xf numFmtId="1" fontId="15" fillId="0" borderId="12" xfId="0" applyNumberFormat="1" applyFont="1" applyFill="1" applyBorder="1" applyAlignment="1" applyProtection="1">
      <alignment horizontal="center" vertical="center" wrapText="1"/>
      <protection hidden="1"/>
    </xf>
    <xf numFmtId="165" fontId="15" fillId="0" borderId="10" xfId="13" applyNumberFormat="1" applyFont="1" applyFill="1" applyBorder="1" applyAlignment="1" applyProtection="1">
      <alignment horizontal="center" vertical="center" wrapText="1"/>
      <protection hidden="1"/>
    </xf>
    <xf numFmtId="165" fontId="15" fillId="0" borderId="11" xfId="13" applyNumberFormat="1" applyFont="1" applyFill="1" applyBorder="1" applyAlignment="1" applyProtection="1">
      <alignment horizontal="center" vertical="center" wrapText="1"/>
      <protection hidden="1"/>
    </xf>
    <xf numFmtId="165" fontId="15" fillId="0" borderId="12" xfId="13" applyNumberFormat="1" applyFont="1" applyFill="1" applyBorder="1" applyAlignment="1" applyProtection="1">
      <alignment horizontal="center" vertical="center" wrapText="1"/>
      <protection hidden="1"/>
    </xf>
    <xf numFmtId="0" fontId="0" fillId="0" borderId="0" xfId="0" applyAlignment="1" applyProtection="1">
      <alignment horizontal="left"/>
      <protection hidden="1"/>
    </xf>
    <xf numFmtId="0" fontId="32" fillId="0" borderId="0" xfId="0" applyFont="1" applyFill="1" applyBorder="1" applyAlignment="1" applyProtection="1">
      <alignment horizontal="left" wrapText="1"/>
      <protection hidden="1"/>
    </xf>
    <xf numFmtId="0" fontId="22" fillId="9" borderId="10" xfId="0" applyFont="1" applyFill="1" applyBorder="1" applyAlignment="1" applyProtection="1">
      <alignment horizontal="left" vertical="center" wrapText="1"/>
      <protection hidden="1"/>
    </xf>
    <xf numFmtId="0" fontId="22" fillId="9" borderId="12" xfId="0" applyFont="1" applyFill="1" applyBorder="1" applyAlignment="1" applyProtection="1">
      <alignment horizontal="left" vertical="center" wrapText="1"/>
      <protection hidden="1"/>
    </xf>
    <xf numFmtId="0" fontId="15" fillId="0" borderId="10" xfId="0" applyFont="1" applyFill="1" applyBorder="1" applyAlignment="1" applyProtection="1">
      <alignment horizontal="left" vertical="center"/>
      <protection hidden="1"/>
    </xf>
    <xf numFmtId="0" fontId="15" fillId="0" borderId="12" xfId="0" applyFont="1" applyFill="1" applyBorder="1" applyAlignment="1" applyProtection="1">
      <alignment horizontal="left" vertical="center"/>
      <protection hidden="1"/>
    </xf>
    <xf numFmtId="0" fontId="22" fillId="7" borderId="10" xfId="0" applyFont="1" applyFill="1" applyBorder="1" applyAlignment="1" applyProtection="1">
      <alignment horizontal="center" vertical="center" wrapText="1"/>
      <protection hidden="1"/>
    </xf>
    <xf numFmtId="0" fontId="22" fillId="7" borderId="11" xfId="0" applyFont="1" applyFill="1" applyBorder="1" applyAlignment="1" applyProtection="1">
      <alignment horizontal="center" vertical="center" wrapText="1"/>
      <protection hidden="1"/>
    </xf>
    <xf numFmtId="0" fontId="22" fillId="7" borderId="12" xfId="0" applyFont="1" applyFill="1" applyBorder="1" applyAlignment="1" applyProtection="1">
      <alignment horizontal="center" vertical="center" wrapText="1"/>
      <protection hidden="1"/>
    </xf>
    <xf numFmtId="165" fontId="22" fillId="7" borderId="9" xfId="0" applyNumberFormat="1" applyFont="1" applyFill="1" applyBorder="1" applyAlignment="1" applyProtection="1">
      <alignment horizontal="center" vertical="center" wrapText="1"/>
      <protection hidden="1"/>
    </xf>
    <xf numFmtId="1" fontId="15" fillId="13" borderId="10" xfId="0" applyNumberFormat="1" applyFont="1" applyFill="1" applyBorder="1" applyAlignment="1" applyProtection="1">
      <alignment horizontal="center" vertical="center" wrapText="1"/>
      <protection hidden="1"/>
    </xf>
    <xf numFmtId="1" fontId="15" fillId="13" borderId="12" xfId="0" applyNumberFormat="1" applyFont="1" applyFill="1" applyBorder="1" applyAlignment="1" applyProtection="1">
      <alignment horizontal="center" vertical="center" wrapText="1"/>
      <protection hidden="1"/>
    </xf>
    <xf numFmtId="165" fontId="15" fillId="13" borderId="10" xfId="13" applyNumberFormat="1" applyFont="1" applyFill="1" applyBorder="1" applyAlignment="1" applyProtection="1">
      <alignment horizontal="center" vertical="center" wrapText="1"/>
      <protection hidden="1"/>
    </xf>
    <xf numFmtId="165" fontId="15" fillId="13" borderId="11" xfId="13" applyNumberFormat="1" applyFont="1" applyFill="1" applyBorder="1" applyAlignment="1" applyProtection="1">
      <alignment horizontal="center" vertical="center" wrapText="1"/>
      <protection hidden="1"/>
    </xf>
    <xf numFmtId="165" fontId="15" fillId="13" borderId="12" xfId="13" applyNumberFormat="1" applyFont="1" applyFill="1" applyBorder="1" applyAlignment="1" applyProtection="1">
      <alignment horizontal="center" vertical="center" wrapText="1"/>
      <protection hidden="1"/>
    </xf>
    <xf numFmtId="166" fontId="15" fillId="13" borderId="9" xfId="13" applyNumberFormat="1" applyFont="1" applyFill="1" applyBorder="1" applyAlignment="1" applyProtection="1">
      <alignment horizontal="center" vertical="center" wrapText="1"/>
      <protection hidden="1"/>
    </xf>
    <xf numFmtId="0" fontId="15" fillId="6" borderId="10" xfId="15" applyFont="1" applyFill="1" applyBorder="1" applyAlignment="1" applyProtection="1">
      <alignment horizontal="center" vertical="center"/>
      <protection hidden="1"/>
    </xf>
    <xf numFmtId="0" fontId="15" fillId="6" borderId="12" xfId="15" applyFont="1" applyFill="1" applyBorder="1" applyAlignment="1">
      <alignment horizontal="center" vertical="center"/>
    </xf>
    <xf numFmtId="0" fontId="15" fillId="0" borderId="37" xfId="0" applyFont="1" applyFill="1" applyBorder="1" applyAlignment="1">
      <alignment horizontal="left" vertical="center" wrapText="1"/>
    </xf>
    <xf numFmtId="0" fontId="15" fillId="0" borderId="38" xfId="0" applyFont="1" applyFill="1" applyBorder="1" applyAlignment="1">
      <alignment horizontal="left" vertical="center" wrapText="1"/>
    </xf>
    <xf numFmtId="0" fontId="15" fillId="0" borderId="41" xfId="0" applyFont="1" applyFill="1" applyBorder="1" applyAlignment="1">
      <alignment horizontal="left" vertical="center" wrapText="1"/>
    </xf>
    <xf numFmtId="0" fontId="15" fillId="0" borderId="42" xfId="0" applyFont="1" applyFill="1" applyBorder="1" applyAlignment="1">
      <alignment horizontal="left" vertical="center" wrapText="1"/>
    </xf>
    <xf numFmtId="0" fontId="15" fillId="0" borderId="39" xfId="0" applyFont="1" applyFill="1" applyBorder="1" applyAlignment="1">
      <alignment horizontal="left" vertical="center" wrapText="1"/>
    </xf>
    <xf numFmtId="0" fontId="15" fillId="0" borderId="16" xfId="0" applyFont="1" applyFill="1" applyBorder="1" applyAlignment="1">
      <alignment horizontal="left" vertical="center" wrapText="1"/>
    </xf>
    <xf numFmtId="1" fontId="15" fillId="6" borderId="10" xfId="0" applyNumberFormat="1" applyFont="1" applyFill="1" applyBorder="1" applyAlignment="1" applyProtection="1">
      <alignment horizontal="center" vertical="center" wrapText="1"/>
      <protection hidden="1"/>
    </xf>
    <xf numFmtId="1" fontId="15" fillId="6" borderId="12" xfId="0" applyNumberFormat="1" applyFont="1" applyFill="1" applyBorder="1" applyAlignment="1" applyProtection="1">
      <alignment horizontal="center" vertical="center" wrapText="1"/>
      <protection hidden="1"/>
    </xf>
    <xf numFmtId="0" fontId="0" fillId="0" borderId="39" xfId="0" applyBorder="1" applyAlignment="1">
      <alignment horizontal="left" vertical="center" wrapText="1"/>
    </xf>
    <xf numFmtId="0" fontId="0" fillId="0" borderId="16" xfId="0" applyBorder="1" applyAlignment="1">
      <alignment horizontal="left" vertical="center" wrapText="1"/>
    </xf>
    <xf numFmtId="166" fontId="4" fillId="6" borderId="23" xfId="0" applyNumberFormat="1" applyFont="1" applyFill="1" applyBorder="1" applyAlignment="1" applyProtection="1">
      <alignment horizontal="center" vertical="center"/>
      <protection hidden="1"/>
    </xf>
    <xf numFmtId="0" fontId="4" fillId="6" borderId="23" xfId="0" applyFont="1" applyFill="1" applyBorder="1" applyAlignment="1" applyProtection="1">
      <alignment horizontal="center" vertical="center"/>
      <protection hidden="1"/>
    </xf>
    <xf numFmtId="0" fontId="16" fillId="0" borderId="0" xfId="0" applyFont="1" applyAlignment="1" applyProtection="1">
      <alignment horizontal="left" vertical="center" wrapText="1"/>
      <protection hidden="1"/>
    </xf>
    <xf numFmtId="0" fontId="1" fillId="0" borderId="23" xfId="0" applyFont="1" applyFill="1" applyBorder="1" applyAlignment="1" applyProtection="1">
      <alignment horizontal="left" wrapText="1"/>
      <protection hidden="1"/>
    </xf>
    <xf numFmtId="0" fontId="1" fillId="0" borderId="23" xfId="0" applyFont="1" applyBorder="1" applyAlignment="1"/>
    <xf numFmtId="0" fontId="1" fillId="0" borderId="51" xfId="0" applyFont="1" applyFill="1" applyBorder="1" applyAlignment="1" applyProtection="1">
      <alignment horizontal="center"/>
      <protection hidden="1"/>
    </xf>
    <xf numFmtId="0" fontId="1" fillId="0" borderId="52" xfId="0" applyFont="1" applyBorder="1" applyAlignment="1"/>
    <xf numFmtId="0" fontId="2" fillId="0" borderId="10" xfId="0" applyFont="1" applyFill="1" applyBorder="1" applyAlignment="1" applyProtection="1">
      <alignment horizontal="left" vertical="center"/>
      <protection hidden="1"/>
    </xf>
    <xf numFmtId="0" fontId="1" fillId="0" borderId="49" xfId="0" applyFont="1" applyBorder="1" applyAlignment="1">
      <alignment horizontal="left" vertical="center"/>
    </xf>
    <xf numFmtId="0" fontId="1" fillId="0" borderId="46" xfId="0" applyFont="1" applyFill="1" applyBorder="1" applyAlignment="1" applyProtection="1">
      <alignment horizontal="center"/>
      <protection hidden="1"/>
    </xf>
    <xf numFmtId="0" fontId="1" fillId="0" borderId="47" xfId="0" applyFont="1" applyBorder="1" applyAlignment="1"/>
    <xf numFmtId="0" fontId="0" fillId="13" borderId="10" xfId="0" applyFill="1" applyBorder="1" applyAlignment="1" applyProtection="1">
      <alignment horizontal="left"/>
      <protection hidden="1"/>
    </xf>
    <xf numFmtId="0" fontId="0" fillId="13" borderId="12" xfId="0" applyFill="1" applyBorder="1" applyAlignment="1" applyProtection="1">
      <alignment horizontal="left"/>
      <protection hidden="1"/>
    </xf>
    <xf numFmtId="0" fontId="39" fillId="0" borderId="0" xfId="0" applyFont="1" applyFill="1" applyBorder="1" applyAlignment="1" applyProtection="1">
      <alignment horizontal="left" vertical="center"/>
      <protection hidden="1"/>
    </xf>
    <xf numFmtId="0" fontId="39" fillId="0" borderId="42" xfId="0" applyFont="1" applyFill="1" applyBorder="1" applyAlignment="1" applyProtection="1">
      <alignment horizontal="left" vertical="center"/>
      <protection hidden="1"/>
    </xf>
    <xf numFmtId="0" fontId="41" fillId="0" borderId="17" xfId="0" applyFont="1" applyFill="1" applyBorder="1" applyAlignment="1" applyProtection="1">
      <alignment horizontal="left" vertical="center"/>
      <protection hidden="1"/>
    </xf>
    <xf numFmtId="0" fontId="15" fillId="0" borderId="37" xfId="0" applyFont="1" applyFill="1" applyBorder="1" applyAlignment="1" applyProtection="1">
      <alignment horizontal="left" vertical="center"/>
      <protection hidden="1"/>
    </xf>
    <xf numFmtId="0" fontId="15" fillId="0" borderId="38" xfId="0" applyFont="1" applyFill="1" applyBorder="1" applyAlignment="1" applyProtection="1">
      <alignment horizontal="left" vertical="center"/>
      <protection hidden="1"/>
    </xf>
    <xf numFmtId="0" fontId="15" fillId="0" borderId="39" xfId="0" applyFont="1" applyFill="1" applyBorder="1" applyAlignment="1" applyProtection="1">
      <alignment horizontal="left" vertical="center"/>
      <protection hidden="1"/>
    </xf>
    <xf numFmtId="0" fontId="15" fillId="0" borderId="16" xfId="0" applyFont="1" applyFill="1" applyBorder="1" applyAlignment="1" applyProtection="1">
      <alignment horizontal="left" vertical="center"/>
      <protection hidden="1"/>
    </xf>
    <xf numFmtId="0" fontId="22" fillId="7" borderId="16" xfId="0" applyFont="1" applyFill="1" applyBorder="1" applyAlignment="1" applyProtection="1">
      <alignment horizontal="center" vertical="center" wrapText="1"/>
      <protection hidden="1"/>
    </xf>
  </cellXfs>
  <cellStyles count="16">
    <cellStyle name="Bad" xfId="15" builtinId="27"/>
    <cellStyle name="Normal" xfId="0" builtinId="0"/>
    <cellStyle name="Normal 10" xfId="1" xr:uid="{00000000-0005-0000-0000-000002000000}"/>
    <cellStyle name="Normal 11" xfId="2" xr:uid="{00000000-0005-0000-0000-000003000000}"/>
    <cellStyle name="Normal 13" xfId="3" xr:uid="{00000000-0005-0000-0000-000004000000}"/>
    <cellStyle name="Normal 14" xfId="4" xr:uid="{00000000-0005-0000-0000-000005000000}"/>
    <cellStyle name="Normal 2" xfId="5" xr:uid="{00000000-0005-0000-0000-000006000000}"/>
    <cellStyle name="Normal 3" xfId="6" xr:uid="{00000000-0005-0000-0000-000007000000}"/>
    <cellStyle name="Normal 4" xfId="7" xr:uid="{00000000-0005-0000-0000-000008000000}"/>
    <cellStyle name="Normal 5" xfId="8" xr:uid="{00000000-0005-0000-0000-000009000000}"/>
    <cellStyle name="Normal 6" xfId="9" xr:uid="{00000000-0005-0000-0000-00000A000000}"/>
    <cellStyle name="Normal 7" xfId="10" xr:uid="{00000000-0005-0000-0000-00000B000000}"/>
    <cellStyle name="Normal 8" xfId="11" xr:uid="{00000000-0005-0000-0000-00000C000000}"/>
    <cellStyle name="Normal 9" xfId="12" xr:uid="{00000000-0005-0000-0000-00000D000000}"/>
    <cellStyle name="Percent" xfId="13" builtinId="5"/>
    <cellStyle name="Percent 2" xfId="14" xr:uid="{00000000-0005-0000-0000-00000F000000}"/>
  </cellStyles>
  <dxfs count="53">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ill>
        <patternFill>
          <bgColor rgb="FFF8696B"/>
        </patternFill>
      </fill>
    </dxf>
    <dxf>
      <fill>
        <patternFill>
          <bgColor rgb="FF63BE7B"/>
        </patternFill>
      </fill>
    </dxf>
    <dxf>
      <font>
        <b/>
        <i val="0"/>
        <color auto="1"/>
      </font>
      <fill>
        <patternFill>
          <bgColor rgb="FFF8696B"/>
        </patternFill>
      </fill>
    </dxf>
    <dxf>
      <font>
        <b/>
        <i val="0"/>
      </font>
      <fill>
        <patternFill>
          <bgColor rgb="FF63BE7B"/>
        </patternFill>
      </fill>
    </dxf>
    <dxf>
      <font>
        <b/>
        <i val="0"/>
        <color rgb="FFFFFF00"/>
      </font>
      <fill>
        <patternFill>
          <bgColor rgb="FFFF0000"/>
        </patternFill>
      </fill>
    </dxf>
    <dxf>
      <font>
        <b/>
        <i val="0"/>
        <color rgb="FFFFFF00"/>
      </font>
      <fill>
        <patternFill>
          <bgColor rgb="FFFF0000"/>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font>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font>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font>
    </dxf>
    <dxf>
      <font>
        <b/>
        <i val="0"/>
        <color rgb="FFFFFF00"/>
      </font>
      <fill>
        <patternFill>
          <bgColor rgb="FFFF0000"/>
        </patternFill>
      </fill>
    </dxf>
    <dxf>
      <fill>
        <patternFill>
          <bgColor rgb="FFF8696B"/>
        </patternFill>
      </fill>
    </dxf>
    <dxf>
      <fill>
        <patternFill>
          <bgColor rgb="FF63BE7B"/>
        </patternFill>
      </fill>
    </dxf>
    <dxf>
      <fill>
        <patternFill>
          <bgColor rgb="FFF8696B"/>
        </patternFill>
      </fill>
    </dxf>
    <dxf>
      <fill>
        <patternFill>
          <bgColor rgb="FF63BE7B"/>
        </patternFill>
      </fill>
    </dxf>
    <dxf>
      <font>
        <color rgb="FFC00000"/>
      </font>
      <fill>
        <patternFill>
          <bgColor theme="5" tint="0.79998168889431442"/>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B22C1B"/>
      <rgbColor rgb="00FDBA45"/>
      <rgbColor rgb="00E85100"/>
      <rgbColor rgb="00414E16"/>
      <rgbColor rgb="00528B91"/>
      <rgbColor rgb="00444744"/>
      <rgbColor rgb="00869439"/>
      <rgbColor rgb="00FFF08D"/>
      <rgbColor rgb="00B22C1B"/>
      <rgbColor rgb="00FDBA45"/>
      <rgbColor rgb="00E85100"/>
      <rgbColor rgb="00414E16"/>
      <rgbColor rgb="00528B91"/>
      <rgbColor rgb="00444744"/>
      <rgbColor rgb="00869439"/>
      <rgbColor rgb="00FFF08D"/>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D0000"/>
      <color rgb="FF63BE7B"/>
      <color rgb="FF0066FF"/>
      <color rgb="FFF2F2F2"/>
      <color rgb="FFBBE3C5"/>
      <color rgb="FFB2B2B2"/>
      <color rgb="FFF8696B"/>
      <color rgb="FF7F7F7F"/>
      <color rgb="FFFFFFCC"/>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4.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1</xdr:col>
      <xdr:colOff>2721</xdr:colOff>
      <xdr:row>1</xdr:row>
      <xdr:rowOff>2042</xdr:rowOff>
    </xdr:from>
    <xdr:to>
      <xdr:col>2</xdr:col>
      <xdr:colOff>136417</xdr:colOff>
      <xdr:row>2</xdr:row>
      <xdr:rowOff>79801</xdr:rowOff>
    </xdr:to>
    <xdr:pic>
      <xdr:nvPicPr>
        <xdr:cNvPr id="6" name="Picture 5">
          <a:extLst>
            <a:ext uri="{FF2B5EF4-FFF2-40B4-BE49-F238E27FC236}">
              <a16:creationId xmlns:a16="http://schemas.microsoft.com/office/drawing/2014/main" id="{C4B4FD21-C736-9759-1A7F-7C35B5EE3D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3721" y="165328"/>
          <a:ext cx="780035" cy="7717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600075</xdr:colOff>
      <xdr:row>11</xdr:row>
      <xdr:rowOff>323850</xdr:rowOff>
    </xdr:from>
    <xdr:to>
      <xdr:col>3</xdr:col>
      <xdr:colOff>238125</xdr:colOff>
      <xdr:row>11</xdr:row>
      <xdr:rowOff>323850</xdr:rowOff>
    </xdr:to>
    <xdr:pic>
      <xdr:nvPicPr>
        <xdr:cNvPr id="3" name="Picture 3">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00075" y="3514725"/>
          <a:ext cx="4895850" cy="1885950"/>
        </a:xfrm>
        <a:prstGeom prst="rect">
          <a:avLst/>
        </a:prstGeom>
        <a:noFill/>
      </xdr:spPr>
    </xdr:pic>
    <xdr:clientData/>
  </xdr:twoCellAnchor>
  <xdr:twoCellAnchor editAs="oneCell">
    <xdr:from>
      <xdr:col>1</xdr:col>
      <xdr:colOff>600075</xdr:colOff>
      <xdr:row>17</xdr:row>
      <xdr:rowOff>0</xdr:rowOff>
    </xdr:from>
    <xdr:to>
      <xdr:col>3</xdr:col>
      <xdr:colOff>238125</xdr:colOff>
      <xdr:row>17</xdr:row>
      <xdr:rowOff>0</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00075" y="2876550"/>
          <a:ext cx="619125" cy="0"/>
        </a:xfrm>
        <a:prstGeom prst="rect">
          <a:avLst/>
        </a:prstGeom>
        <a:noFill/>
      </xdr:spPr>
    </xdr:pic>
    <xdr:clientData/>
  </xdr:twoCellAnchor>
  <xdr:twoCellAnchor editAs="absolute">
    <xdr:from>
      <xdr:col>1</xdr:col>
      <xdr:colOff>1537</xdr:colOff>
      <xdr:row>1</xdr:row>
      <xdr:rowOff>3381</xdr:rowOff>
    </xdr:from>
    <xdr:to>
      <xdr:col>2</xdr:col>
      <xdr:colOff>135233</xdr:colOff>
      <xdr:row>2</xdr:row>
      <xdr:rowOff>81140</xdr:rowOff>
    </xdr:to>
    <xdr:pic>
      <xdr:nvPicPr>
        <xdr:cNvPr id="10" name="Picture 9">
          <a:extLst>
            <a:ext uri="{FF2B5EF4-FFF2-40B4-BE49-F238E27FC236}">
              <a16:creationId xmlns:a16="http://schemas.microsoft.com/office/drawing/2014/main" id="{5DB4E10D-CB4E-4B1B-AF3B-1A27B33AE5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2537" y="166228"/>
          <a:ext cx="782011" cy="7721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600075</xdr:colOff>
      <xdr:row>2</xdr:row>
      <xdr:rowOff>0</xdr:rowOff>
    </xdr:from>
    <xdr:to>
      <xdr:col>3</xdr:col>
      <xdr:colOff>200025</xdr:colOff>
      <xdr:row>2</xdr:row>
      <xdr:rowOff>0</xdr:rowOff>
    </xdr:to>
    <xdr:pic>
      <xdr:nvPicPr>
        <xdr:cNvPr id="3" name="Picture 2">
          <a:extLst>
            <a:ext uri="{FF2B5EF4-FFF2-40B4-BE49-F238E27FC236}">
              <a16:creationId xmlns:a16="http://schemas.microsoft.com/office/drawing/2014/main" id="{64A487DC-E0F6-4665-B6CA-2CC040C1392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81075" y="7477125"/>
          <a:ext cx="619125" cy="0"/>
        </a:xfrm>
        <a:prstGeom prst="rect">
          <a:avLst/>
        </a:prstGeom>
        <a:noFill/>
      </xdr:spPr>
    </xdr:pic>
    <xdr:clientData/>
  </xdr:twoCellAnchor>
  <xdr:twoCellAnchor editAs="absolute">
    <xdr:from>
      <xdr:col>1</xdr:col>
      <xdr:colOff>7469</xdr:colOff>
      <xdr:row>1</xdr:row>
      <xdr:rowOff>8853</xdr:rowOff>
    </xdr:from>
    <xdr:to>
      <xdr:col>2</xdr:col>
      <xdr:colOff>141165</xdr:colOff>
      <xdr:row>2</xdr:row>
      <xdr:rowOff>85108</xdr:rowOff>
    </xdr:to>
    <xdr:pic>
      <xdr:nvPicPr>
        <xdr:cNvPr id="4" name="Picture 3">
          <a:extLst>
            <a:ext uri="{FF2B5EF4-FFF2-40B4-BE49-F238E27FC236}">
              <a16:creationId xmlns:a16="http://schemas.microsoft.com/office/drawing/2014/main" id="{7BCEA855-330E-4DC9-BF76-D2AC2E5F2D1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8469" y="170981"/>
          <a:ext cx="782207" cy="7734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211493</xdr:colOff>
      <xdr:row>1</xdr:row>
      <xdr:rowOff>124076</xdr:rowOff>
    </xdr:from>
    <xdr:to>
      <xdr:col>0</xdr:col>
      <xdr:colOff>992889</xdr:colOff>
      <xdr:row>1</xdr:row>
      <xdr:rowOff>897160</xdr:rowOff>
    </xdr:to>
    <xdr:pic>
      <xdr:nvPicPr>
        <xdr:cNvPr id="4" name="Picture 3">
          <a:extLst>
            <a:ext uri="{FF2B5EF4-FFF2-40B4-BE49-F238E27FC236}">
              <a16:creationId xmlns:a16="http://schemas.microsoft.com/office/drawing/2014/main" id="{8183677F-2A75-4A19-94BE-984CAA261D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1493" y="284810"/>
          <a:ext cx="781396" cy="7730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14287</xdr:colOff>
      <xdr:row>1</xdr:row>
      <xdr:rowOff>16669</xdr:rowOff>
    </xdr:from>
    <xdr:to>
      <xdr:col>1</xdr:col>
      <xdr:colOff>1042264</xdr:colOff>
      <xdr:row>2</xdr:row>
      <xdr:rowOff>37278</xdr:rowOff>
    </xdr:to>
    <xdr:pic>
      <xdr:nvPicPr>
        <xdr:cNvPr id="5" name="Picture 4">
          <a:extLst>
            <a:ext uri="{FF2B5EF4-FFF2-40B4-BE49-F238E27FC236}">
              <a16:creationId xmlns:a16="http://schemas.microsoft.com/office/drawing/2014/main" id="{A518B5D2-8BD2-40DB-8A7D-A18E55AB9D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162" y="177403"/>
          <a:ext cx="1027977" cy="7707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1" tint="0.14999847407452621"/>
    <pageSetUpPr fitToPage="1"/>
  </sheetPr>
  <dimension ref="B1:F141"/>
  <sheetViews>
    <sheetView showGridLines="0" topLeftCell="A3" zoomScaleNormal="100" workbookViewId="0"/>
  </sheetViews>
  <sheetFormatPr defaultColWidth="8.7109375" defaultRowHeight="12.75"/>
  <cols>
    <col min="1" max="1" width="5.7109375" customWidth="1"/>
    <col min="2" max="2" width="9.7109375" customWidth="1"/>
    <col min="3" max="3" width="5" customWidth="1"/>
    <col min="4" max="4" width="100.7109375" customWidth="1"/>
    <col min="5" max="5" width="1.7109375" customWidth="1"/>
    <col min="6" max="6" width="8.7109375" customWidth="1"/>
  </cols>
  <sheetData>
    <row r="1" spans="2:6" ht="12.75" customHeight="1">
      <c r="B1" s="360"/>
      <c r="C1" s="360"/>
      <c r="D1" s="360"/>
      <c r="E1" s="360"/>
    </row>
    <row r="2" spans="2:6" ht="54.95" customHeight="1">
      <c r="D2" s="326" t="s">
        <v>161</v>
      </c>
      <c r="E2" s="316"/>
      <c r="F2" s="316"/>
    </row>
    <row r="3" spans="2:6" ht="41.1" customHeight="1">
      <c r="B3" s="364" t="s">
        <v>112</v>
      </c>
      <c r="C3" s="364"/>
      <c r="D3" s="364"/>
      <c r="E3" s="364"/>
    </row>
    <row r="4" spans="2:6" ht="21" customHeight="1">
      <c r="B4" s="367" t="s">
        <v>156</v>
      </c>
      <c r="C4" s="367"/>
      <c r="D4" s="367"/>
      <c r="E4" s="318"/>
    </row>
    <row r="5" spans="2:6" ht="39" customHeight="1">
      <c r="B5" s="367" t="s">
        <v>157</v>
      </c>
      <c r="C5" s="367"/>
      <c r="D5" s="367"/>
      <c r="E5" s="318"/>
    </row>
    <row r="6" spans="2:6" ht="21" customHeight="1">
      <c r="B6" s="367" t="s">
        <v>240</v>
      </c>
      <c r="C6" s="367"/>
      <c r="D6" s="367"/>
      <c r="E6" s="318"/>
    </row>
    <row r="7" spans="2:6" ht="39" customHeight="1">
      <c r="B7" s="367" t="s">
        <v>155</v>
      </c>
      <c r="C7" s="367"/>
      <c r="D7" s="367"/>
      <c r="E7" s="318"/>
    </row>
    <row r="8" spans="2:6" s="136" customFormat="1" ht="21" customHeight="1">
      <c r="B8" s="368" t="s">
        <v>269</v>
      </c>
      <c r="C8" s="369"/>
      <c r="D8" s="369"/>
      <c r="E8" s="317"/>
    </row>
    <row r="9" spans="2:6" s="47" customFormat="1" ht="39.950000000000003" customHeight="1">
      <c r="B9" s="357" t="s">
        <v>148</v>
      </c>
      <c r="C9" s="358"/>
      <c r="D9" s="359"/>
      <c r="E9" s="359"/>
    </row>
    <row r="10" spans="2:6" s="47" customFormat="1" ht="46.5" customHeight="1">
      <c r="B10" s="50" t="s">
        <v>2</v>
      </c>
      <c r="C10" s="370" t="s">
        <v>256</v>
      </c>
      <c r="D10" s="371"/>
      <c r="E10" s="320"/>
    </row>
    <row r="11" spans="2:6" s="47" customFormat="1" ht="14.1" customHeight="1">
      <c r="B11" s="319"/>
      <c r="C11" s="319"/>
      <c r="D11" s="319"/>
      <c r="E11" s="321"/>
    </row>
    <row r="12" spans="2:6" s="47" customFormat="1" ht="24.95" customHeight="1">
      <c r="B12" s="50" t="s">
        <v>36</v>
      </c>
      <c r="C12" s="372" t="s">
        <v>113</v>
      </c>
      <c r="D12" s="373"/>
      <c r="E12" s="322"/>
    </row>
    <row r="13" spans="2:6" s="47" customFormat="1" ht="111" customHeight="1">
      <c r="B13" s="355">
        <v>1</v>
      </c>
      <c r="C13" s="351" t="s">
        <v>270</v>
      </c>
      <c r="D13" s="352"/>
      <c r="E13" s="323"/>
    </row>
    <row r="14" spans="2:6" s="196" customFormat="1" ht="50.1" customHeight="1">
      <c r="B14" s="356"/>
      <c r="C14" s="349" t="s">
        <v>115</v>
      </c>
      <c r="D14" s="350"/>
      <c r="E14" s="323"/>
    </row>
    <row r="15" spans="2:6" s="47" customFormat="1" ht="37.9" customHeight="1">
      <c r="B15" s="355">
        <v>2</v>
      </c>
      <c r="C15" s="351" t="s">
        <v>116</v>
      </c>
      <c r="D15" s="352"/>
      <c r="E15" s="323"/>
    </row>
    <row r="16" spans="2:6" s="196" customFormat="1" ht="50.1" customHeight="1">
      <c r="B16" s="356"/>
      <c r="C16" s="349" t="s">
        <v>117</v>
      </c>
      <c r="D16" s="350"/>
      <c r="E16" s="323"/>
    </row>
    <row r="17" spans="2:5" s="47" customFormat="1" ht="51" customHeight="1">
      <c r="B17" s="355">
        <v>3</v>
      </c>
      <c r="C17" s="351" t="s">
        <v>271</v>
      </c>
      <c r="D17" s="352"/>
      <c r="E17" s="323"/>
    </row>
    <row r="18" spans="2:5" s="196" customFormat="1" ht="19.350000000000001" customHeight="1">
      <c r="B18" s="356"/>
      <c r="C18" s="353" t="s">
        <v>118</v>
      </c>
      <c r="D18" s="354"/>
      <c r="E18" s="324"/>
    </row>
    <row r="19" spans="2:5" s="47" customFormat="1" ht="24.95" customHeight="1">
      <c r="B19" s="51">
        <v>4</v>
      </c>
      <c r="C19" s="365" t="s">
        <v>114</v>
      </c>
      <c r="D19" s="366"/>
      <c r="E19" s="325"/>
    </row>
    <row r="20" spans="2:5" s="47" customFormat="1" ht="13.35" customHeight="1">
      <c r="B20" s="361"/>
      <c r="C20" s="362"/>
      <c r="D20" s="362"/>
      <c r="E20" s="363"/>
    </row>
    <row r="21" spans="2:5" s="47" customFormat="1">
      <c r="C21" s="196"/>
    </row>
    <row r="22" spans="2:5" s="47" customFormat="1">
      <c r="C22" s="196"/>
    </row>
    <row r="23" spans="2:5" s="47" customFormat="1">
      <c r="C23" s="196"/>
    </row>
    <row r="24" spans="2:5" s="47" customFormat="1">
      <c r="C24" s="196"/>
    </row>
    <row r="25" spans="2:5" s="47" customFormat="1">
      <c r="C25" s="196"/>
    </row>
    <row r="26" spans="2:5" s="47" customFormat="1">
      <c r="C26" s="196"/>
    </row>
    <row r="27" spans="2:5" s="47" customFormat="1">
      <c r="C27" s="196"/>
    </row>
    <row r="28" spans="2:5" s="47" customFormat="1">
      <c r="C28" s="196"/>
    </row>
    <row r="29" spans="2:5" s="47" customFormat="1">
      <c r="C29" s="196"/>
    </row>
    <row r="30" spans="2:5" s="47" customFormat="1">
      <c r="C30" s="196"/>
    </row>
    <row r="31" spans="2:5" s="47" customFormat="1">
      <c r="C31" s="196"/>
    </row>
    <row r="32" spans="2:5" s="47" customFormat="1">
      <c r="C32" s="196"/>
    </row>
    <row r="33" spans="3:3" s="47" customFormat="1">
      <c r="C33" s="196"/>
    </row>
    <row r="34" spans="3:3" s="47" customFormat="1">
      <c r="C34" s="196"/>
    </row>
    <row r="35" spans="3:3" s="47" customFormat="1">
      <c r="C35" s="196"/>
    </row>
    <row r="36" spans="3:3" s="47" customFormat="1">
      <c r="C36" s="196"/>
    </row>
    <row r="37" spans="3:3" s="47" customFormat="1">
      <c r="C37" s="196"/>
    </row>
    <row r="38" spans="3:3" s="47" customFormat="1">
      <c r="C38" s="196"/>
    </row>
    <row r="39" spans="3:3" s="47" customFormat="1">
      <c r="C39" s="196"/>
    </row>
    <row r="40" spans="3:3" s="47" customFormat="1">
      <c r="C40" s="196"/>
    </row>
    <row r="41" spans="3:3" s="47" customFormat="1">
      <c r="C41" s="196"/>
    </row>
    <row r="42" spans="3:3" s="47" customFormat="1">
      <c r="C42" s="196"/>
    </row>
    <row r="43" spans="3:3" s="47" customFormat="1">
      <c r="C43" s="196"/>
    </row>
    <row r="44" spans="3:3" s="47" customFormat="1">
      <c r="C44" s="196"/>
    </row>
    <row r="45" spans="3:3" s="47" customFormat="1">
      <c r="C45" s="196"/>
    </row>
    <row r="46" spans="3:3" s="47" customFormat="1">
      <c r="C46" s="196"/>
    </row>
    <row r="47" spans="3:3" s="47" customFormat="1">
      <c r="C47" s="196"/>
    </row>
    <row r="48" spans="3:3" s="47" customFormat="1">
      <c r="C48" s="196"/>
    </row>
    <row r="49" spans="3:3" s="47" customFormat="1">
      <c r="C49" s="196"/>
    </row>
    <row r="50" spans="3:3" s="47" customFormat="1">
      <c r="C50" s="196"/>
    </row>
    <row r="51" spans="3:3" s="47" customFormat="1">
      <c r="C51" s="196"/>
    </row>
    <row r="52" spans="3:3" s="47" customFormat="1">
      <c r="C52" s="196"/>
    </row>
    <row r="53" spans="3:3" s="47" customFormat="1">
      <c r="C53" s="196"/>
    </row>
    <row r="54" spans="3:3" s="47" customFormat="1">
      <c r="C54" s="196"/>
    </row>
    <row r="55" spans="3:3" s="47" customFormat="1">
      <c r="C55" s="196"/>
    </row>
    <row r="56" spans="3:3" s="47" customFormat="1">
      <c r="C56" s="196"/>
    </row>
    <row r="57" spans="3:3" s="47" customFormat="1">
      <c r="C57" s="196"/>
    </row>
    <row r="58" spans="3:3" s="47" customFormat="1">
      <c r="C58" s="196"/>
    </row>
    <row r="59" spans="3:3" s="47" customFormat="1">
      <c r="C59" s="196"/>
    </row>
    <row r="60" spans="3:3" s="47" customFormat="1">
      <c r="C60" s="196"/>
    </row>
    <row r="61" spans="3:3" s="47" customFormat="1">
      <c r="C61" s="196"/>
    </row>
    <row r="62" spans="3:3" s="47" customFormat="1">
      <c r="C62" s="196"/>
    </row>
    <row r="63" spans="3:3" s="47" customFormat="1">
      <c r="C63" s="196"/>
    </row>
    <row r="64" spans="3:3" s="47" customFormat="1">
      <c r="C64" s="196"/>
    </row>
    <row r="65" spans="3:3" s="47" customFormat="1">
      <c r="C65" s="196"/>
    </row>
    <row r="66" spans="3:3" s="47" customFormat="1">
      <c r="C66" s="196"/>
    </row>
    <row r="67" spans="3:3" s="47" customFormat="1">
      <c r="C67" s="196"/>
    </row>
    <row r="68" spans="3:3" s="47" customFormat="1">
      <c r="C68" s="196"/>
    </row>
    <row r="69" spans="3:3" s="47" customFormat="1">
      <c r="C69" s="196"/>
    </row>
    <row r="70" spans="3:3" s="47" customFormat="1">
      <c r="C70" s="196"/>
    </row>
    <row r="71" spans="3:3" s="47" customFormat="1">
      <c r="C71" s="196"/>
    </row>
    <row r="72" spans="3:3" s="47" customFormat="1">
      <c r="C72" s="196"/>
    </row>
    <row r="73" spans="3:3" s="47" customFormat="1">
      <c r="C73" s="196"/>
    </row>
    <row r="74" spans="3:3" s="47" customFormat="1">
      <c r="C74" s="196"/>
    </row>
    <row r="75" spans="3:3" s="47" customFormat="1">
      <c r="C75" s="196"/>
    </row>
    <row r="76" spans="3:3" s="47" customFormat="1">
      <c r="C76" s="196"/>
    </row>
    <row r="77" spans="3:3" s="47" customFormat="1">
      <c r="C77" s="196"/>
    </row>
    <row r="78" spans="3:3" s="47" customFormat="1">
      <c r="C78" s="196"/>
    </row>
    <row r="79" spans="3:3" s="47" customFormat="1">
      <c r="C79" s="196"/>
    </row>
    <row r="80" spans="3:3" s="47" customFormat="1">
      <c r="C80" s="196"/>
    </row>
    <row r="81" spans="3:3" s="47" customFormat="1">
      <c r="C81" s="196"/>
    </row>
    <row r="82" spans="3:3" s="47" customFormat="1">
      <c r="C82" s="196"/>
    </row>
    <row r="83" spans="3:3" s="47" customFormat="1">
      <c r="C83" s="196"/>
    </row>
    <row r="84" spans="3:3" s="47" customFormat="1">
      <c r="C84" s="196"/>
    </row>
    <row r="85" spans="3:3" s="47" customFormat="1">
      <c r="C85" s="196"/>
    </row>
    <row r="86" spans="3:3" s="47" customFormat="1">
      <c r="C86" s="196"/>
    </row>
    <row r="87" spans="3:3" s="47" customFormat="1">
      <c r="C87" s="196"/>
    </row>
    <row r="88" spans="3:3" s="47" customFormat="1">
      <c r="C88" s="196"/>
    </row>
    <row r="89" spans="3:3" s="47" customFormat="1">
      <c r="C89" s="196"/>
    </row>
    <row r="90" spans="3:3" s="47" customFormat="1">
      <c r="C90" s="196"/>
    </row>
    <row r="91" spans="3:3" s="47" customFormat="1">
      <c r="C91" s="196"/>
    </row>
    <row r="92" spans="3:3" s="47" customFormat="1">
      <c r="C92" s="196"/>
    </row>
    <row r="93" spans="3:3" s="47" customFormat="1">
      <c r="C93" s="196"/>
    </row>
    <row r="94" spans="3:3" s="47" customFormat="1">
      <c r="C94" s="196"/>
    </row>
    <row r="95" spans="3:3" s="47" customFormat="1">
      <c r="C95" s="196"/>
    </row>
    <row r="96" spans="3:3" s="47" customFormat="1">
      <c r="C96" s="196"/>
    </row>
    <row r="97" spans="3:3" s="47" customFormat="1">
      <c r="C97" s="196"/>
    </row>
    <row r="98" spans="3:3" s="47" customFormat="1">
      <c r="C98" s="196"/>
    </row>
    <row r="99" spans="3:3" s="47" customFormat="1">
      <c r="C99" s="196"/>
    </row>
    <row r="100" spans="3:3" s="47" customFormat="1">
      <c r="C100" s="196"/>
    </row>
    <row r="101" spans="3:3" s="47" customFormat="1">
      <c r="C101" s="196"/>
    </row>
    <row r="102" spans="3:3" s="47" customFormat="1">
      <c r="C102" s="196"/>
    </row>
    <row r="103" spans="3:3" s="47" customFormat="1">
      <c r="C103" s="196"/>
    </row>
    <row r="104" spans="3:3" s="47" customFormat="1">
      <c r="C104" s="196"/>
    </row>
    <row r="105" spans="3:3" s="47" customFormat="1">
      <c r="C105" s="196"/>
    </row>
    <row r="106" spans="3:3" s="47" customFormat="1">
      <c r="C106" s="196"/>
    </row>
    <row r="107" spans="3:3" s="47" customFormat="1">
      <c r="C107" s="196"/>
    </row>
    <row r="108" spans="3:3" s="47" customFormat="1">
      <c r="C108" s="196"/>
    </row>
    <row r="109" spans="3:3" s="47" customFormat="1">
      <c r="C109" s="196"/>
    </row>
    <row r="110" spans="3:3" s="47" customFormat="1">
      <c r="C110" s="196"/>
    </row>
    <row r="111" spans="3:3" s="47" customFormat="1">
      <c r="C111" s="196"/>
    </row>
    <row r="112" spans="3:3" s="47" customFormat="1">
      <c r="C112" s="196"/>
    </row>
    <row r="113" spans="3:3" s="47" customFormat="1">
      <c r="C113" s="196"/>
    </row>
    <row r="114" spans="3:3" s="47" customFormat="1">
      <c r="C114" s="196"/>
    </row>
    <row r="115" spans="3:3" s="47" customFormat="1">
      <c r="C115" s="196"/>
    </row>
    <row r="116" spans="3:3" s="47" customFormat="1">
      <c r="C116" s="196"/>
    </row>
    <row r="117" spans="3:3" s="47" customFormat="1">
      <c r="C117" s="196"/>
    </row>
    <row r="118" spans="3:3" s="47" customFormat="1">
      <c r="C118" s="196"/>
    </row>
    <row r="119" spans="3:3" s="47" customFormat="1">
      <c r="C119" s="196"/>
    </row>
    <row r="120" spans="3:3" s="47" customFormat="1">
      <c r="C120" s="196"/>
    </row>
    <row r="121" spans="3:3" s="47" customFormat="1">
      <c r="C121" s="196"/>
    </row>
    <row r="122" spans="3:3" s="47" customFormat="1">
      <c r="C122" s="196"/>
    </row>
    <row r="123" spans="3:3" s="47" customFormat="1">
      <c r="C123" s="196"/>
    </row>
    <row r="124" spans="3:3" s="47" customFormat="1">
      <c r="C124" s="196"/>
    </row>
    <row r="125" spans="3:3" s="47" customFormat="1">
      <c r="C125" s="196"/>
    </row>
    <row r="126" spans="3:3" s="47" customFormat="1">
      <c r="C126" s="196"/>
    </row>
    <row r="127" spans="3:3" s="47" customFormat="1">
      <c r="C127" s="196"/>
    </row>
    <row r="128" spans="3:3" s="47" customFormat="1">
      <c r="C128" s="196"/>
    </row>
    <row r="129" spans="3:3" s="47" customFormat="1">
      <c r="C129" s="196"/>
    </row>
    <row r="130" spans="3:3" s="47" customFormat="1">
      <c r="C130" s="196"/>
    </row>
    <row r="131" spans="3:3" s="47" customFormat="1">
      <c r="C131" s="196"/>
    </row>
    <row r="132" spans="3:3" s="47" customFormat="1">
      <c r="C132" s="196"/>
    </row>
    <row r="133" spans="3:3" s="47" customFormat="1">
      <c r="C133" s="196"/>
    </row>
    <row r="134" spans="3:3" s="47" customFormat="1">
      <c r="C134" s="196"/>
    </row>
    <row r="135" spans="3:3" s="47" customFormat="1">
      <c r="C135" s="196"/>
    </row>
    <row r="136" spans="3:3" s="47" customFormat="1">
      <c r="C136" s="196"/>
    </row>
    <row r="137" spans="3:3" s="47" customFormat="1">
      <c r="C137" s="196"/>
    </row>
    <row r="138" spans="3:3" s="47" customFormat="1">
      <c r="C138" s="196"/>
    </row>
    <row r="139" spans="3:3" s="47" customFormat="1">
      <c r="C139" s="196"/>
    </row>
    <row r="140" spans="3:3" s="47" customFormat="1">
      <c r="C140" s="196"/>
    </row>
    <row r="141" spans="3:3" s="47" customFormat="1">
      <c r="C141" s="196"/>
    </row>
  </sheetData>
  <sheetProtection sheet="1" formatCells="0" formatColumns="0" deleteRows="0" selectLockedCells="1"/>
  <mergeCells count="21">
    <mergeCell ref="B9:E9"/>
    <mergeCell ref="B1:E1"/>
    <mergeCell ref="B20:E20"/>
    <mergeCell ref="B17:B18"/>
    <mergeCell ref="B3:E3"/>
    <mergeCell ref="C19:D19"/>
    <mergeCell ref="B4:D4"/>
    <mergeCell ref="B5:D5"/>
    <mergeCell ref="B6:D6"/>
    <mergeCell ref="B7:D7"/>
    <mergeCell ref="B8:D8"/>
    <mergeCell ref="C10:D10"/>
    <mergeCell ref="C12:D12"/>
    <mergeCell ref="C13:D13"/>
    <mergeCell ref="C14:D14"/>
    <mergeCell ref="C15:D15"/>
    <mergeCell ref="C16:D16"/>
    <mergeCell ref="C17:D17"/>
    <mergeCell ref="C18:D18"/>
    <mergeCell ref="B15:B16"/>
    <mergeCell ref="B13:B14"/>
  </mergeCells>
  <hyperlinks>
    <hyperlink ref="B10" location="'Company Details'!B4" display="STEP 1: " xr:uid="{00000000-0004-0000-0100-000000000000}"/>
    <hyperlink ref="B12" location="'Section 1 Questions'!H2" display="STEP 2:" xr:uid="{00000000-0004-0000-0100-000001000000}"/>
  </hyperlinks>
  <printOptions horizontalCentered="1"/>
  <pageMargins left="0.70866141732283472" right="0.70866141732283472" top="0.74803149606299213" bottom="0.74803149606299213" header="0.31496062992125984" footer="0.31496062992125984"/>
  <pageSetup paperSize="9" scale="78" orientation="portrait" r:id="rId1"/>
  <headerFooter differentOddEven="1" differentFirst="1">
    <oddFooter>&amp;L&amp;8MD-18-400 (Version 5.0)
&amp;C&amp;"Arial,Bold"&amp;8QUEENSLAND RAIL OFFICIAL&amp;"Arial,Regular"
© 2022 Queensland Rail</oddFooter>
    <firstHeader>&amp;R&amp;G</firstHeader>
    <firstFooter xml:space="preserve">&amp;L&amp;8MD-18-400 (Version 5.0)
&amp;C&amp;"Arial,Bold"&amp;8QUEENSLAND RAIL OFFICIAL&amp;"Arial,Regular"
© 2022 Queensland Rail&amp;R&amp;8Page &amp;P of &amp;N
</first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1" tint="0.14999847407452621"/>
    <pageSetUpPr fitToPage="1"/>
  </sheetPr>
  <dimension ref="A1:E137"/>
  <sheetViews>
    <sheetView showGridLines="0" tabSelected="1" zoomScaleNormal="100" workbookViewId="0">
      <selection activeCell="I33" sqref="I33"/>
    </sheetView>
  </sheetViews>
  <sheetFormatPr defaultColWidth="8.7109375" defaultRowHeight="12.75"/>
  <cols>
    <col min="1" max="1" width="5.7109375" customWidth="1"/>
    <col min="2" max="2" width="9.7109375" customWidth="1"/>
    <col min="3" max="3" width="5" customWidth="1"/>
    <col min="4" max="4" width="100.7109375" customWidth="1"/>
    <col min="5" max="5" width="1.7109375" customWidth="1"/>
  </cols>
  <sheetData>
    <row r="1" spans="1:5" ht="12.75" customHeight="1">
      <c r="B1" s="360"/>
      <c r="C1" s="360"/>
      <c r="D1" s="360"/>
      <c r="E1" s="360"/>
    </row>
    <row r="2" spans="1:5" s="214" customFormat="1" ht="54.95" customHeight="1">
      <c r="A2"/>
      <c r="B2"/>
      <c r="C2"/>
      <c r="D2" s="326" t="s">
        <v>161</v>
      </c>
      <c r="E2" s="316"/>
    </row>
    <row r="3" spans="1:5" s="48" customFormat="1" ht="41.1" customHeight="1">
      <c r="A3"/>
      <c r="B3" s="364" t="s">
        <v>112</v>
      </c>
      <c r="C3" s="364"/>
      <c r="D3" s="364"/>
      <c r="E3" s="364"/>
    </row>
    <row r="4" spans="1:5" s="47" customFormat="1" ht="21" customHeight="1">
      <c r="A4"/>
      <c r="B4" s="394" t="s">
        <v>154</v>
      </c>
      <c r="C4" s="394"/>
      <c r="D4" s="396"/>
      <c r="E4" s="61"/>
    </row>
    <row r="5" spans="1:5" s="47" customFormat="1" ht="21" customHeight="1">
      <c r="A5"/>
      <c r="B5" s="394" t="s">
        <v>87</v>
      </c>
      <c r="C5" s="394"/>
      <c r="D5" s="394"/>
      <c r="E5" s="61"/>
    </row>
    <row r="6" spans="1:5" s="47" customFormat="1" ht="39" customHeight="1">
      <c r="A6"/>
      <c r="B6" s="395" t="s">
        <v>158</v>
      </c>
      <c r="C6" s="395"/>
      <c r="D6" s="395"/>
      <c r="E6" s="61"/>
    </row>
    <row r="7" spans="1:5" s="47" customFormat="1" ht="21" customHeight="1">
      <c r="A7"/>
      <c r="B7" s="394" t="s">
        <v>88</v>
      </c>
      <c r="C7" s="394"/>
      <c r="D7" s="394"/>
      <c r="E7" s="61"/>
    </row>
    <row r="8" spans="1:5" s="47" customFormat="1" ht="21" customHeight="1">
      <c r="A8" s="136"/>
      <c r="B8" s="394" t="s">
        <v>156</v>
      </c>
      <c r="C8" s="394"/>
      <c r="D8" s="394"/>
      <c r="E8" s="61"/>
    </row>
    <row r="9" spans="1:5" s="216" customFormat="1" ht="39.950000000000003" customHeight="1">
      <c r="A9" s="196"/>
      <c r="B9" s="397" t="s">
        <v>192</v>
      </c>
      <c r="C9" s="398"/>
      <c r="D9" s="399"/>
      <c r="E9" s="215"/>
    </row>
    <row r="10" spans="1:5" s="216" customFormat="1" ht="123.75" customHeight="1">
      <c r="A10" s="196"/>
      <c r="B10" s="400" t="s">
        <v>268</v>
      </c>
      <c r="C10" s="400"/>
      <c r="D10" s="400"/>
      <c r="E10" s="282"/>
    </row>
    <row r="11" spans="1:5" s="216" customFormat="1" ht="17.25" customHeight="1">
      <c r="A11" s="196"/>
      <c r="B11" s="401"/>
      <c r="C11" s="401"/>
      <c r="D11" s="401"/>
      <c r="E11" s="282"/>
    </row>
    <row r="12" spans="1:5" s="47" customFormat="1" ht="66" customHeight="1">
      <c r="A12" s="196"/>
      <c r="B12" s="212" t="s">
        <v>37</v>
      </c>
      <c r="C12" s="365" t="s">
        <v>149</v>
      </c>
      <c r="D12" s="366"/>
      <c r="E12" s="61"/>
    </row>
    <row r="13" spans="1:5" s="47" customFormat="1" ht="14.1" customHeight="1">
      <c r="A13" s="196"/>
      <c r="B13" s="62"/>
      <c r="C13" s="62"/>
      <c r="D13" s="63"/>
      <c r="E13" s="60"/>
    </row>
    <row r="14" spans="1:5" s="196" customFormat="1" ht="38.1" customHeight="1">
      <c r="B14" s="374" t="s">
        <v>1</v>
      </c>
      <c r="C14" s="402" t="s">
        <v>159</v>
      </c>
      <c r="D14" s="403"/>
      <c r="E14" s="61"/>
    </row>
    <row r="15" spans="1:5" s="196" customFormat="1" ht="21" customHeight="1">
      <c r="B15" s="375"/>
      <c r="C15" s="382" t="s">
        <v>150</v>
      </c>
      <c r="D15" s="383"/>
      <c r="E15" s="61"/>
    </row>
    <row r="16" spans="1:5" s="196" customFormat="1" ht="21" customHeight="1">
      <c r="B16" s="375"/>
      <c r="C16" s="382" t="s">
        <v>151</v>
      </c>
      <c r="D16" s="383"/>
      <c r="E16" s="61"/>
    </row>
    <row r="17" spans="1:5" s="196" customFormat="1" ht="38.1" customHeight="1">
      <c r="B17" s="376"/>
      <c r="C17" s="384" t="s">
        <v>152</v>
      </c>
      <c r="D17" s="385"/>
      <c r="E17" s="61"/>
    </row>
    <row r="18" spans="1:5" s="196" customFormat="1" ht="14.1" customHeight="1">
      <c r="B18" s="217"/>
      <c r="C18" s="217"/>
      <c r="D18" s="64"/>
      <c r="E18" s="61"/>
    </row>
    <row r="19" spans="1:5" s="196" customFormat="1" ht="35.1" customHeight="1">
      <c r="B19" s="374" t="s">
        <v>3</v>
      </c>
      <c r="C19" s="386" t="s">
        <v>267</v>
      </c>
      <c r="D19" s="387"/>
      <c r="E19" s="61"/>
    </row>
    <row r="20" spans="1:5" s="196" customFormat="1" ht="50.25" customHeight="1">
      <c r="B20" s="375"/>
      <c r="C20" s="380" t="s">
        <v>153</v>
      </c>
      <c r="D20" s="381"/>
      <c r="E20" s="61"/>
    </row>
    <row r="21" spans="1:5" s="196" customFormat="1" ht="28.35" customHeight="1">
      <c r="B21" s="375"/>
      <c r="C21" s="380" t="s">
        <v>119</v>
      </c>
      <c r="D21" s="381"/>
      <c r="E21" s="61"/>
    </row>
    <row r="22" spans="1:5" s="196" customFormat="1" ht="38.1" customHeight="1">
      <c r="B22" s="375"/>
      <c r="C22" s="380" t="s">
        <v>120</v>
      </c>
      <c r="D22" s="381"/>
      <c r="E22" s="61"/>
    </row>
    <row r="23" spans="1:5" s="196" customFormat="1" ht="38.1" customHeight="1">
      <c r="B23" s="375"/>
      <c r="C23" s="380" t="s">
        <v>147</v>
      </c>
      <c r="D23" s="381"/>
      <c r="E23" s="61"/>
    </row>
    <row r="24" spans="1:5" s="196" customFormat="1" ht="38.1" customHeight="1">
      <c r="B24" s="375"/>
      <c r="C24" s="380" t="s">
        <v>121</v>
      </c>
      <c r="D24" s="381"/>
      <c r="E24" s="61"/>
    </row>
    <row r="25" spans="1:5" s="136" customFormat="1" ht="27.95" customHeight="1">
      <c r="A25" s="196"/>
      <c r="B25" s="376"/>
      <c r="C25" s="349" t="s">
        <v>122</v>
      </c>
      <c r="D25" s="350"/>
      <c r="E25" s="218"/>
    </row>
    <row r="26" spans="1:5" s="136" customFormat="1" ht="156" customHeight="1">
      <c r="A26" s="196"/>
      <c r="B26" s="377" t="s">
        <v>272</v>
      </c>
      <c r="C26" s="351" t="s">
        <v>126</v>
      </c>
      <c r="D26" s="352"/>
      <c r="E26" s="218"/>
    </row>
    <row r="27" spans="1:5" s="136" customFormat="1" ht="54" customHeight="1">
      <c r="A27" s="196"/>
      <c r="B27" s="375"/>
      <c r="C27" s="382" t="s">
        <v>252</v>
      </c>
      <c r="D27" s="383"/>
      <c r="E27" s="218"/>
    </row>
    <row r="28" spans="1:5" s="136" customFormat="1" ht="27.95" customHeight="1">
      <c r="A28" s="196"/>
      <c r="B28" s="376"/>
      <c r="C28" s="349" t="s">
        <v>142</v>
      </c>
      <c r="D28" s="350"/>
      <c r="E28" s="218"/>
    </row>
    <row r="29" spans="1:5" s="196" customFormat="1" ht="18" customHeight="1">
      <c r="B29" s="374" t="s">
        <v>38</v>
      </c>
      <c r="C29" s="392" t="s">
        <v>123</v>
      </c>
      <c r="D29" s="393"/>
      <c r="E29" s="61"/>
    </row>
    <row r="30" spans="1:5" s="196" customFormat="1" ht="50.25" customHeight="1">
      <c r="B30" s="375"/>
      <c r="C30" s="378" t="s">
        <v>125</v>
      </c>
      <c r="D30" s="379"/>
      <c r="E30" s="61"/>
    </row>
    <row r="31" spans="1:5" s="196" customFormat="1" ht="38.1" customHeight="1">
      <c r="B31" s="375"/>
      <c r="C31" s="388" t="s">
        <v>124</v>
      </c>
      <c r="D31" s="389"/>
      <c r="E31" s="61"/>
    </row>
    <row r="32" spans="1:5" s="220" customFormat="1" ht="38.1" customHeight="1">
      <c r="A32" s="196"/>
      <c r="B32" s="376"/>
      <c r="C32" s="349" t="s">
        <v>246</v>
      </c>
      <c r="D32" s="350"/>
      <c r="E32" s="219"/>
    </row>
    <row r="33" spans="1:5" s="47" customFormat="1" ht="50.25" customHeight="1">
      <c r="A33" s="196"/>
      <c r="B33" s="212" t="s">
        <v>41</v>
      </c>
      <c r="C33" s="365" t="s">
        <v>160</v>
      </c>
      <c r="D33" s="366"/>
      <c r="E33" s="60"/>
    </row>
    <row r="34" spans="1:5" s="47" customFormat="1" ht="27.95" customHeight="1">
      <c r="A34" s="196"/>
      <c r="B34" s="212" t="s">
        <v>39</v>
      </c>
      <c r="C34" s="390" t="s">
        <v>250</v>
      </c>
      <c r="D34" s="391"/>
      <c r="E34" s="49"/>
    </row>
    <row r="35" spans="1:5" s="47" customFormat="1" ht="13.35" customHeight="1">
      <c r="A35" s="196"/>
      <c r="B35" s="285"/>
      <c r="C35" s="285"/>
      <c r="D35" s="124"/>
    </row>
    <row r="36" spans="1:5" s="196" customFormat="1" ht="13.15" customHeight="1">
      <c r="B36" s="285"/>
      <c r="C36" s="285"/>
      <c r="D36" s="124"/>
    </row>
    <row r="37" spans="1:5" s="47" customFormat="1">
      <c r="A37" s="196"/>
      <c r="C37" s="196"/>
    </row>
    <row r="38" spans="1:5" s="47" customFormat="1">
      <c r="A38" s="196"/>
      <c r="C38" s="196"/>
    </row>
    <row r="39" spans="1:5" s="47" customFormat="1">
      <c r="A39" s="196"/>
      <c r="C39" s="196"/>
    </row>
    <row r="40" spans="1:5" s="47" customFormat="1">
      <c r="A40" s="196"/>
      <c r="C40" s="196"/>
      <c r="D40" s="124"/>
    </row>
    <row r="41" spans="1:5" s="47" customFormat="1">
      <c r="A41" s="196"/>
      <c r="C41" s="196"/>
    </row>
    <row r="42" spans="1:5" s="47" customFormat="1">
      <c r="A42" s="196"/>
      <c r="C42" s="196"/>
    </row>
    <row r="43" spans="1:5" s="47" customFormat="1">
      <c r="A43" s="196"/>
      <c r="C43" s="196"/>
    </row>
    <row r="44" spans="1:5" s="47" customFormat="1">
      <c r="A44" s="196"/>
      <c r="C44" s="196"/>
    </row>
    <row r="45" spans="1:5" s="47" customFormat="1">
      <c r="A45" s="196"/>
      <c r="C45" s="196"/>
    </row>
    <row r="46" spans="1:5" s="47" customFormat="1">
      <c r="A46" s="196"/>
      <c r="C46" s="196"/>
    </row>
    <row r="47" spans="1:5" s="47" customFormat="1">
      <c r="A47" s="196"/>
      <c r="C47" s="196"/>
    </row>
    <row r="48" spans="1:5" s="47" customFormat="1">
      <c r="A48" s="196"/>
      <c r="C48" s="196"/>
    </row>
    <row r="49" spans="1:3" s="47" customFormat="1">
      <c r="A49" s="196"/>
      <c r="C49" s="196"/>
    </row>
    <row r="50" spans="1:3" s="47" customFormat="1">
      <c r="A50" s="196"/>
      <c r="C50" s="196"/>
    </row>
    <row r="51" spans="1:3" s="47" customFormat="1">
      <c r="A51" s="196"/>
      <c r="C51" s="196"/>
    </row>
    <row r="52" spans="1:3" s="47" customFormat="1">
      <c r="A52" s="196"/>
      <c r="C52" s="196"/>
    </row>
    <row r="53" spans="1:3" s="47" customFormat="1">
      <c r="A53" s="196"/>
      <c r="C53" s="196"/>
    </row>
    <row r="54" spans="1:3" s="47" customFormat="1">
      <c r="A54" s="196"/>
      <c r="C54" s="196"/>
    </row>
    <row r="55" spans="1:3" s="47" customFormat="1">
      <c r="A55" s="196"/>
      <c r="C55" s="196"/>
    </row>
    <row r="56" spans="1:3" s="47" customFormat="1">
      <c r="A56" s="196"/>
      <c r="C56" s="196"/>
    </row>
    <row r="57" spans="1:3" s="47" customFormat="1">
      <c r="A57" s="196"/>
      <c r="C57" s="196"/>
    </row>
    <row r="58" spans="1:3" s="47" customFormat="1">
      <c r="A58" s="196"/>
      <c r="C58" s="196"/>
    </row>
    <row r="59" spans="1:3" s="47" customFormat="1">
      <c r="A59" s="196"/>
      <c r="C59" s="196"/>
    </row>
    <row r="60" spans="1:3" s="47" customFormat="1">
      <c r="A60" s="196"/>
      <c r="C60" s="196"/>
    </row>
    <row r="61" spans="1:3" s="47" customFormat="1">
      <c r="A61" s="196"/>
      <c r="C61" s="196"/>
    </row>
    <row r="62" spans="1:3" s="47" customFormat="1">
      <c r="A62" s="196"/>
      <c r="C62" s="196"/>
    </row>
    <row r="63" spans="1:3" s="47" customFormat="1">
      <c r="A63" s="196"/>
      <c r="C63" s="196"/>
    </row>
    <row r="64" spans="1:3" s="47" customFormat="1">
      <c r="A64" s="196"/>
      <c r="C64" s="196"/>
    </row>
    <row r="65" spans="1:3" s="47" customFormat="1">
      <c r="A65" s="196"/>
      <c r="C65" s="196"/>
    </row>
    <row r="66" spans="1:3" s="47" customFormat="1">
      <c r="A66" s="196"/>
      <c r="C66" s="196"/>
    </row>
    <row r="67" spans="1:3" s="47" customFormat="1">
      <c r="A67" s="196"/>
      <c r="C67" s="196"/>
    </row>
    <row r="68" spans="1:3" s="47" customFormat="1">
      <c r="A68" s="196"/>
      <c r="C68" s="196"/>
    </row>
    <row r="69" spans="1:3" s="47" customFormat="1">
      <c r="A69" s="196"/>
      <c r="C69" s="196"/>
    </row>
    <row r="70" spans="1:3" s="47" customFormat="1">
      <c r="A70" s="196"/>
      <c r="C70" s="196"/>
    </row>
    <row r="71" spans="1:3" s="47" customFormat="1">
      <c r="A71" s="196"/>
      <c r="C71" s="196"/>
    </row>
    <row r="72" spans="1:3" s="47" customFormat="1">
      <c r="A72" s="196"/>
      <c r="C72" s="196"/>
    </row>
    <row r="73" spans="1:3" s="47" customFormat="1">
      <c r="A73" s="196"/>
      <c r="C73" s="196"/>
    </row>
    <row r="74" spans="1:3" s="47" customFormat="1">
      <c r="A74" s="196"/>
      <c r="C74" s="196"/>
    </row>
    <row r="75" spans="1:3" s="47" customFormat="1">
      <c r="A75" s="196"/>
      <c r="C75" s="196"/>
    </row>
    <row r="76" spans="1:3" s="47" customFormat="1">
      <c r="A76" s="196"/>
      <c r="C76" s="196"/>
    </row>
    <row r="77" spans="1:3">
      <c r="A77" s="196"/>
    </row>
    <row r="78" spans="1:3">
      <c r="A78" s="196"/>
    </row>
    <row r="79" spans="1:3">
      <c r="A79" s="196"/>
    </row>
    <row r="80" spans="1:3">
      <c r="A80" s="196"/>
    </row>
    <row r="81" spans="1:1">
      <c r="A81" s="196"/>
    </row>
    <row r="82" spans="1:1">
      <c r="A82" s="196"/>
    </row>
    <row r="83" spans="1:1">
      <c r="A83" s="196"/>
    </row>
    <row r="84" spans="1:1">
      <c r="A84" s="196"/>
    </row>
    <row r="85" spans="1:1">
      <c r="A85" s="196"/>
    </row>
    <row r="86" spans="1:1">
      <c r="A86" s="196"/>
    </row>
    <row r="87" spans="1:1">
      <c r="A87" s="196"/>
    </row>
    <row r="88" spans="1:1">
      <c r="A88" s="196"/>
    </row>
    <row r="89" spans="1:1">
      <c r="A89" s="196"/>
    </row>
    <row r="90" spans="1:1">
      <c r="A90" s="196"/>
    </row>
    <row r="91" spans="1:1">
      <c r="A91" s="196"/>
    </row>
    <row r="92" spans="1:1">
      <c r="A92" s="196"/>
    </row>
    <row r="93" spans="1:1">
      <c r="A93" s="196"/>
    </row>
    <row r="94" spans="1:1">
      <c r="A94" s="196"/>
    </row>
    <row r="95" spans="1:1">
      <c r="A95" s="196"/>
    </row>
    <row r="96" spans="1:1">
      <c r="A96" s="196"/>
    </row>
    <row r="97" spans="1:1">
      <c r="A97" s="196"/>
    </row>
    <row r="98" spans="1:1">
      <c r="A98" s="196"/>
    </row>
    <row r="99" spans="1:1">
      <c r="A99" s="196"/>
    </row>
    <row r="100" spans="1:1">
      <c r="A100" s="196"/>
    </row>
    <row r="101" spans="1:1">
      <c r="A101" s="196"/>
    </row>
    <row r="102" spans="1:1">
      <c r="A102" s="196"/>
    </row>
    <row r="103" spans="1:1">
      <c r="A103" s="196"/>
    </row>
    <row r="104" spans="1:1">
      <c r="A104" s="196"/>
    </row>
    <row r="105" spans="1:1">
      <c r="A105" s="196"/>
    </row>
    <row r="106" spans="1:1">
      <c r="A106" s="196"/>
    </row>
    <row r="107" spans="1:1">
      <c r="A107" s="196"/>
    </row>
    <row r="108" spans="1:1">
      <c r="A108" s="196"/>
    </row>
    <row r="109" spans="1:1">
      <c r="A109" s="196"/>
    </row>
    <row r="110" spans="1:1">
      <c r="A110" s="196"/>
    </row>
    <row r="111" spans="1:1">
      <c r="A111" s="196"/>
    </row>
    <row r="112" spans="1:1">
      <c r="A112" s="196"/>
    </row>
    <row r="113" spans="1:1">
      <c r="A113" s="196"/>
    </row>
    <row r="114" spans="1:1">
      <c r="A114" s="196"/>
    </row>
    <row r="115" spans="1:1">
      <c r="A115" s="196"/>
    </row>
    <row r="116" spans="1:1">
      <c r="A116" s="196"/>
    </row>
    <row r="117" spans="1:1">
      <c r="A117" s="196"/>
    </row>
    <row r="118" spans="1:1">
      <c r="A118" s="196"/>
    </row>
    <row r="119" spans="1:1">
      <c r="A119" s="196"/>
    </row>
    <row r="120" spans="1:1">
      <c r="A120" s="196"/>
    </row>
    <row r="121" spans="1:1">
      <c r="A121" s="196"/>
    </row>
    <row r="122" spans="1:1">
      <c r="A122" s="196"/>
    </row>
    <row r="123" spans="1:1">
      <c r="A123" s="196"/>
    </row>
    <row r="124" spans="1:1">
      <c r="A124" s="196"/>
    </row>
    <row r="125" spans="1:1">
      <c r="A125" s="196"/>
    </row>
    <row r="126" spans="1:1">
      <c r="A126" s="196"/>
    </row>
    <row r="127" spans="1:1">
      <c r="A127" s="196"/>
    </row>
    <row r="128" spans="1:1">
      <c r="A128" s="196"/>
    </row>
    <row r="129" spans="1:1">
      <c r="A129" s="196"/>
    </row>
    <row r="130" spans="1:1">
      <c r="A130" s="196"/>
    </row>
    <row r="131" spans="1:1">
      <c r="A131" s="196"/>
    </row>
    <row r="132" spans="1:1">
      <c r="A132" s="196"/>
    </row>
    <row r="133" spans="1:1">
      <c r="A133" s="196"/>
    </row>
    <row r="134" spans="1:1">
      <c r="A134" s="196"/>
    </row>
    <row r="135" spans="1:1">
      <c r="A135" s="196"/>
    </row>
    <row r="136" spans="1:1">
      <c r="A136" s="196"/>
    </row>
    <row r="137" spans="1:1">
      <c r="A137" s="196"/>
    </row>
  </sheetData>
  <sheetProtection sheet="1" selectLockedCells="1"/>
  <mergeCells count="35">
    <mergeCell ref="B5:D5"/>
    <mergeCell ref="B6:D6"/>
    <mergeCell ref="B7:D7"/>
    <mergeCell ref="B4:D4"/>
    <mergeCell ref="B14:B17"/>
    <mergeCell ref="B9:D9"/>
    <mergeCell ref="B8:D8"/>
    <mergeCell ref="B10:D10"/>
    <mergeCell ref="B11:D11"/>
    <mergeCell ref="C12:D12"/>
    <mergeCell ref="C14:D14"/>
    <mergeCell ref="C31:D31"/>
    <mergeCell ref="C32:D32"/>
    <mergeCell ref="C33:D33"/>
    <mergeCell ref="C34:D34"/>
    <mergeCell ref="C26:D26"/>
    <mergeCell ref="C27:D27"/>
    <mergeCell ref="C28:D28"/>
    <mergeCell ref="C29:D29"/>
    <mergeCell ref="B19:B25"/>
    <mergeCell ref="B26:B28"/>
    <mergeCell ref="B1:E1"/>
    <mergeCell ref="B3:E3"/>
    <mergeCell ref="C30:D30"/>
    <mergeCell ref="C21:D21"/>
    <mergeCell ref="C22:D22"/>
    <mergeCell ref="C23:D23"/>
    <mergeCell ref="C24:D24"/>
    <mergeCell ref="C25:D25"/>
    <mergeCell ref="C15:D15"/>
    <mergeCell ref="C16:D16"/>
    <mergeCell ref="C17:D17"/>
    <mergeCell ref="C19:D19"/>
    <mergeCell ref="C20:D20"/>
    <mergeCell ref="B29:B32"/>
  </mergeCells>
  <hyperlinks>
    <hyperlink ref="B14" location="'Company Details'!A1" display="STEP 1: " xr:uid="{3CC95695-909D-4EDA-B0A6-BF5A4895BCAD}"/>
    <hyperlink ref="B19" location="'Section 1 Questions'!A1" display="STEP 2: " xr:uid="{3974DDB2-A929-411B-8607-BD58387D280F}"/>
  </hyperlinks>
  <printOptions horizontalCentered="1"/>
  <pageMargins left="0.70866141732283472" right="0.70866141732283472" top="0.74803149606299213" bottom="0.74803149606299213" header="0.31496062992125984" footer="0.31496062992125984"/>
  <pageSetup paperSize="9" scale="78" fitToHeight="0" orientation="portrait" r:id="rId1"/>
  <headerFooter differentOddEven="1" differentFirst="1">
    <oddHeader>&amp;R&amp;G</oddHeader>
    <oddFooter>&amp;LMD-18-400 (Version 5.0)&amp;C&amp;"Arial,Bold"&amp;8QUEENSLAND RAIL OFFICIAL&amp;R&amp;8Page &amp;P of &amp;N</oddFooter>
    <evenHeader>&amp;R&amp;G</evenHeader>
    <evenFooter>&amp;L&amp;8MD-18-400 (Version 5.0)&amp;C&amp;"Arial,Bold"&amp;8QUEENSLAND RAIL OFFICIAL&amp;R&amp;8Page &amp;P of &amp;N</evenFooter>
    <firstHeader>&amp;R&amp;G</firstHeader>
    <firstFooter>&amp;L&amp;8MD-18-400 (Version 5.0)&amp;C&amp;"Arial,Bold"&amp;8QUEENSLAND RAIL OFFICIAL&amp;R&amp;8Page &amp;P of &amp;N</first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70195-D9FD-40B6-8CEC-8ACE34C88D60}">
  <sheetPr>
    <tabColor theme="4"/>
    <pageSetUpPr fitToPage="1"/>
  </sheetPr>
  <dimension ref="A1:E92"/>
  <sheetViews>
    <sheetView showGridLines="0" zoomScaleNormal="100" workbookViewId="0">
      <selection sqref="A1:F19"/>
    </sheetView>
  </sheetViews>
  <sheetFormatPr defaultColWidth="8.7109375" defaultRowHeight="12.75"/>
  <cols>
    <col min="1" max="1" width="5.7109375" style="328" customWidth="1"/>
    <col min="2" max="2" width="9.7109375" style="328" customWidth="1"/>
    <col min="3" max="3" width="5" style="328" customWidth="1"/>
    <col min="4" max="4" width="30.7109375" style="328" customWidth="1"/>
    <col min="5" max="5" width="70.7109375" style="328" customWidth="1"/>
    <col min="6" max="6" width="1.7109375" style="328" customWidth="1"/>
    <col min="7" max="16384" width="8.7109375" style="328"/>
  </cols>
  <sheetData>
    <row r="1" spans="1:5">
      <c r="B1" s="404"/>
      <c r="C1" s="404"/>
      <c r="D1" s="404"/>
      <c r="E1" s="404"/>
    </row>
    <row r="2" spans="1:5" s="329" customFormat="1" ht="54.95" customHeight="1">
      <c r="A2" s="328"/>
      <c r="B2" s="328"/>
      <c r="C2" s="328"/>
      <c r="D2" s="405" t="s">
        <v>243</v>
      </c>
      <c r="E2" s="405"/>
    </row>
    <row r="3" spans="1:5" s="327" customFormat="1"/>
    <row r="4" spans="1:5" s="327" customFormat="1" ht="18.75">
      <c r="B4" s="414" t="s">
        <v>242</v>
      </c>
      <c r="C4" s="407"/>
      <c r="D4" s="407"/>
      <c r="E4" s="330"/>
    </row>
    <row r="5" spans="1:5" s="327" customFormat="1" ht="18.75">
      <c r="B5" s="414" t="s">
        <v>127</v>
      </c>
      <c r="C5" s="407"/>
      <c r="D5" s="407"/>
      <c r="E5" s="330"/>
    </row>
    <row r="6" spans="1:5" s="327" customFormat="1" ht="18.75">
      <c r="B6" s="414" t="s">
        <v>132</v>
      </c>
      <c r="C6" s="407"/>
      <c r="D6" s="407"/>
      <c r="E6" s="330"/>
    </row>
    <row r="7" spans="1:5" s="327" customFormat="1" ht="18.75">
      <c r="B7" s="414" t="s">
        <v>128</v>
      </c>
      <c r="C7" s="407"/>
      <c r="D7" s="407"/>
      <c r="E7" s="330"/>
    </row>
    <row r="8" spans="1:5" s="327" customFormat="1" ht="18.75">
      <c r="B8" s="414" t="s">
        <v>129</v>
      </c>
      <c r="C8" s="407"/>
      <c r="D8" s="407"/>
      <c r="E8" s="330"/>
    </row>
    <row r="9" spans="1:5" s="327" customFormat="1" ht="18.75">
      <c r="B9" s="414" t="s">
        <v>239</v>
      </c>
      <c r="C9" s="407"/>
      <c r="D9" s="407"/>
      <c r="E9" s="330"/>
    </row>
    <row r="10" spans="1:5" s="327" customFormat="1" ht="18.75">
      <c r="B10" s="414" t="s">
        <v>130</v>
      </c>
      <c r="C10" s="407"/>
      <c r="D10" s="407"/>
      <c r="E10" s="330"/>
    </row>
    <row r="11" spans="1:5" s="327" customFormat="1" ht="18.75">
      <c r="B11" s="414" t="s">
        <v>131</v>
      </c>
      <c r="C11" s="407"/>
      <c r="D11" s="407"/>
      <c r="E11" s="330"/>
    </row>
    <row r="12" spans="1:5" s="327" customFormat="1" ht="18.75">
      <c r="B12" s="414" t="s">
        <v>238</v>
      </c>
      <c r="C12" s="407"/>
      <c r="D12" s="407"/>
      <c r="E12" s="330"/>
    </row>
    <row r="13" spans="1:5" s="327" customFormat="1" ht="18.75">
      <c r="B13" s="414" t="s">
        <v>133</v>
      </c>
      <c r="C13" s="407"/>
      <c r="D13" s="407"/>
      <c r="E13" s="330"/>
    </row>
    <row r="14" spans="1:5" s="327" customFormat="1" ht="18.75">
      <c r="B14" s="414" t="s">
        <v>134</v>
      </c>
      <c r="C14" s="407"/>
      <c r="D14" s="407"/>
      <c r="E14" s="330"/>
    </row>
    <row r="15" spans="1:5" s="327" customFormat="1" ht="99.95" customHeight="1">
      <c r="B15" s="406" t="s">
        <v>140</v>
      </c>
      <c r="C15" s="407"/>
      <c r="D15" s="407"/>
      <c r="E15" s="331" t="s">
        <v>43</v>
      </c>
    </row>
    <row r="16" spans="1:5" s="327" customFormat="1" ht="50.1" customHeight="1">
      <c r="B16" s="408" t="s">
        <v>247</v>
      </c>
      <c r="C16" s="409"/>
      <c r="D16" s="409"/>
      <c r="E16" s="331" t="s">
        <v>273</v>
      </c>
    </row>
    <row r="17" spans="1:5" s="327" customFormat="1" ht="50.1" customHeight="1">
      <c r="B17" s="410"/>
      <c r="C17" s="411"/>
      <c r="D17" s="411"/>
      <c r="E17" s="331" t="s">
        <v>244</v>
      </c>
    </row>
    <row r="18" spans="1:5" s="327" customFormat="1" ht="50.1" customHeight="1">
      <c r="B18" s="412"/>
      <c r="C18" s="413"/>
      <c r="D18" s="413"/>
      <c r="E18" s="331" t="s">
        <v>245</v>
      </c>
    </row>
    <row r="19" spans="1:5" s="327" customFormat="1"/>
    <row r="20" spans="1:5" s="327" customFormat="1"/>
    <row r="21" spans="1:5" s="327" customFormat="1"/>
    <row r="22" spans="1:5" s="327" customFormat="1"/>
    <row r="23" spans="1:5" s="327" customFormat="1"/>
    <row r="24" spans="1:5" s="327" customFormat="1"/>
    <row r="25" spans="1:5" s="327" customFormat="1"/>
    <row r="26" spans="1:5" s="327" customFormat="1"/>
    <row r="27" spans="1:5" s="327" customFormat="1"/>
    <row r="28" spans="1:5" s="327" customFormat="1"/>
    <row r="29" spans="1:5" s="327" customFormat="1"/>
    <row r="30" spans="1:5" s="327" customFormat="1"/>
    <row r="31" spans="1:5" s="327" customFormat="1"/>
    <row r="32" spans="1:5">
      <c r="A32" s="327"/>
    </row>
    <row r="33" spans="1:1">
      <c r="A33" s="327"/>
    </row>
    <row r="34" spans="1:1">
      <c r="A34" s="327"/>
    </row>
    <row r="35" spans="1:1">
      <c r="A35" s="327"/>
    </row>
    <row r="36" spans="1:1">
      <c r="A36" s="327"/>
    </row>
    <row r="37" spans="1:1">
      <c r="A37" s="327"/>
    </row>
    <row r="38" spans="1:1">
      <c r="A38" s="327"/>
    </row>
    <row r="39" spans="1:1">
      <c r="A39" s="327"/>
    </row>
    <row r="40" spans="1:1">
      <c r="A40" s="327"/>
    </row>
    <row r="41" spans="1:1">
      <c r="A41" s="327"/>
    </row>
    <row r="42" spans="1:1">
      <c r="A42" s="327"/>
    </row>
    <row r="43" spans="1:1">
      <c r="A43" s="327"/>
    </row>
    <row r="44" spans="1:1">
      <c r="A44" s="327"/>
    </row>
    <row r="45" spans="1:1">
      <c r="A45" s="327"/>
    </row>
    <row r="46" spans="1:1">
      <c r="A46" s="327"/>
    </row>
    <row r="47" spans="1:1">
      <c r="A47" s="327"/>
    </row>
    <row r="48" spans="1:1">
      <c r="A48" s="327"/>
    </row>
    <row r="49" spans="1:1">
      <c r="A49" s="327"/>
    </row>
    <row r="50" spans="1:1">
      <c r="A50" s="327"/>
    </row>
    <row r="51" spans="1:1">
      <c r="A51" s="327"/>
    </row>
    <row r="52" spans="1:1">
      <c r="A52" s="327"/>
    </row>
    <row r="53" spans="1:1">
      <c r="A53" s="327"/>
    </row>
    <row r="54" spans="1:1">
      <c r="A54" s="327"/>
    </row>
    <row r="55" spans="1:1">
      <c r="A55" s="327"/>
    </row>
    <row r="56" spans="1:1">
      <c r="A56" s="327"/>
    </row>
    <row r="57" spans="1:1">
      <c r="A57" s="327"/>
    </row>
    <row r="58" spans="1:1">
      <c r="A58" s="327"/>
    </row>
    <row r="59" spans="1:1">
      <c r="A59" s="327"/>
    </row>
    <row r="60" spans="1:1">
      <c r="A60" s="327"/>
    </row>
    <row r="61" spans="1:1">
      <c r="A61" s="327"/>
    </row>
    <row r="62" spans="1:1">
      <c r="A62" s="327"/>
    </row>
    <row r="63" spans="1:1">
      <c r="A63" s="327"/>
    </row>
    <row r="64" spans="1:1">
      <c r="A64" s="327"/>
    </row>
    <row r="65" spans="1:1">
      <c r="A65" s="327"/>
    </row>
    <row r="66" spans="1:1">
      <c r="A66" s="327"/>
    </row>
    <row r="67" spans="1:1">
      <c r="A67" s="327"/>
    </row>
    <row r="68" spans="1:1">
      <c r="A68" s="327"/>
    </row>
    <row r="69" spans="1:1">
      <c r="A69" s="327"/>
    </row>
    <row r="70" spans="1:1">
      <c r="A70" s="327"/>
    </row>
    <row r="71" spans="1:1">
      <c r="A71" s="327"/>
    </row>
    <row r="72" spans="1:1">
      <c r="A72" s="327"/>
    </row>
    <row r="73" spans="1:1">
      <c r="A73" s="327"/>
    </row>
    <row r="74" spans="1:1">
      <c r="A74" s="327"/>
    </row>
    <row r="75" spans="1:1">
      <c r="A75" s="327"/>
    </row>
    <row r="76" spans="1:1">
      <c r="A76" s="327"/>
    </row>
    <row r="77" spans="1:1">
      <c r="A77" s="327"/>
    </row>
    <row r="78" spans="1:1">
      <c r="A78" s="327"/>
    </row>
    <row r="79" spans="1:1">
      <c r="A79" s="327"/>
    </row>
    <row r="80" spans="1:1">
      <c r="A80" s="327"/>
    </row>
    <row r="81" spans="1:1">
      <c r="A81" s="327"/>
    </row>
    <row r="82" spans="1:1">
      <c r="A82" s="327"/>
    </row>
    <row r="83" spans="1:1">
      <c r="A83" s="327"/>
    </row>
    <row r="84" spans="1:1">
      <c r="A84" s="327"/>
    </row>
    <row r="85" spans="1:1">
      <c r="A85" s="327"/>
    </row>
    <row r="86" spans="1:1">
      <c r="A86" s="327"/>
    </row>
    <row r="87" spans="1:1">
      <c r="A87" s="327"/>
    </row>
    <row r="88" spans="1:1">
      <c r="A88" s="327"/>
    </row>
    <row r="89" spans="1:1">
      <c r="A89" s="327"/>
    </row>
    <row r="90" spans="1:1">
      <c r="A90" s="327"/>
    </row>
    <row r="91" spans="1:1">
      <c r="A91" s="327"/>
    </row>
    <row r="92" spans="1:1">
      <c r="A92" s="327"/>
    </row>
  </sheetData>
  <mergeCells count="15">
    <mergeCell ref="B1:E1"/>
    <mergeCell ref="D2:E2"/>
    <mergeCell ref="B15:D15"/>
    <mergeCell ref="B16:D18"/>
    <mergeCell ref="B4:D4"/>
    <mergeCell ref="B5:D5"/>
    <mergeCell ref="B6:D6"/>
    <mergeCell ref="B7:D7"/>
    <mergeCell ref="B12:D12"/>
    <mergeCell ref="B13:D13"/>
    <mergeCell ref="B14:D14"/>
    <mergeCell ref="B8:D8"/>
    <mergeCell ref="B9:D9"/>
    <mergeCell ref="B10:D10"/>
    <mergeCell ref="B11:D11"/>
  </mergeCells>
  <pageMargins left="0.70866141732283472" right="0.70866141732283472" top="0.74803149606299213" bottom="0.74803149606299213" header="0.31496062992125984" footer="0.31496062992125984"/>
  <pageSetup paperSize="9" scale="71" orientation="portrait" horizontalDpi="1200" verticalDpi="1200" r:id="rId1"/>
  <headerFooter>
    <oddHeader>&amp;R&amp;G</oddHeader>
    <oddFooter>&amp;L&amp;8MD-18-400 (Version 5.0)&amp;C&amp;"Arial,Bold"&amp;8QUEENSLAND RAIL OFFICIAL&amp;R&amp;8Page &amp;P of &amp;N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4"/>
    <pageSetUpPr fitToPage="1"/>
  </sheetPr>
  <dimension ref="A1:AE88"/>
  <sheetViews>
    <sheetView zoomScaleNormal="100" zoomScaleSheetLayoutView="55" zoomScalePageLayoutView="55" workbookViewId="0">
      <selection activeCell="E7" sqref="E7"/>
    </sheetView>
  </sheetViews>
  <sheetFormatPr defaultColWidth="8.7109375" defaultRowHeight="12.75"/>
  <cols>
    <col min="1" max="1" width="33" style="101" customWidth="1"/>
    <col min="2" max="2" width="9.28515625" style="23" customWidth="1"/>
    <col min="3" max="3" width="62.7109375" style="2" customWidth="1"/>
    <col min="4" max="4" width="17" style="1" customWidth="1"/>
    <col min="5" max="5" width="25.42578125" style="2" customWidth="1"/>
    <col min="6" max="6" width="76.42578125" style="2" customWidth="1"/>
    <col min="7" max="7" width="28" style="2" customWidth="1"/>
    <col min="8" max="9" width="49.28515625" style="2" customWidth="1"/>
    <col min="10" max="10" width="21" style="2" customWidth="1"/>
    <col min="11" max="11" width="47" style="2" customWidth="1"/>
    <col min="12" max="12" width="26.7109375" style="2" customWidth="1"/>
    <col min="13" max="13" width="15.42578125" style="3" customWidth="1"/>
    <col min="14" max="14" width="15.42578125" style="59" customWidth="1"/>
    <col min="15" max="15" width="13" hidden="1" customWidth="1"/>
    <col min="16" max="17" width="9.140625" hidden="1" customWidth="1"/>
    <col min="18" max="19" width="9.140625" customWidth="1"/>
  </cols>
  <sheetData>
    <row r="1" spans="1:31">
      <c r="A1" s="433"/>
      <c r="B1" s="433"/>
      <c r="C1" s="433"/>
    </row>
    <row r="2" spans="1:31" ht="79.5" customHeight="1">
      <c r="A2" s="332"/>
      <c r="B2" s="333" t="s">
        <v>190</v>
      </c>
      <c r="D2" s="332"/>
      <c r="E2" s="332"/>
      <c r="F2" s="332"/>
      <c r="G2" s="332"/>
      <c r="H2" s="332"/>
      <c r="I2" s="332"/>
      <c r="J2" s="332"/>
      <c r="K2" s="24" t="s">
        <v>5</v>
      </c>
      <c r="L2" s="425">
        <f>'CONTRACTOR''S DETAILS'!E5</f>
        <v>0</v>
      </c>
      <c r="M2" s="426"/>
      <c r="N2" s="52"/>
    </row>
    <row r="3" spans="1:31" s="226" customFormat="1" ht="23.25">
      <c r="A3" s="436" t="s">
        <v>186</v>
      </c>
      <c r="B3" s="437"/>
      <c r="C3" s="437"/>
      <c r="D3" s="437"/>
      <c r="E3" s="437"/>
      <c r="F3" s="437"/>
      <c r="G3" s="437"/>
      <c r="H3" s="437"/>
      <c r="I3" s="437"/>
      <c r="J3" s="437"/>
      <c r="K3" s="224" t="s">
        <v>22</v>
      </c>
      <c r="L3" s="275"/>
      <c r="M3" s="276"/>
      <c r="N3" s="225"/>
    </row>
    <row r="4" spans="1:31" s="226" customFormat="1" ht="24" thickBot="1">
      <c r="A4" s="277"/>
      <c r="B4" s="278"/>
      <c r="C4" s="278"/>
      <c r="D4" s="278"/>
      <c r="E4" s="278"/>
      <c r="F4" s="278"/>
      <c r="G4" s="278"/>
      <c r="H4" s="278"/>
      <c r="I4" s="278"/>
      <c r="J4" s="278"/>
      <c r="K4" s="249" t="s">
        <v>145</v>
      </c>
      <c r="L4" s="279"/>
      <c r="M4" s="279"/>
      <c r="N4" s="225"/>
    </row>
    <row r="5" spans="1:31" ht="110.25" customHeight="1" thickBot="1">
      <c r="A5" s="100" t="s">
        <v>7</v>
      </c>
      <c r="B5" s="42" t="s">
        <v>14</v>
      </c>
      <c r="C5" s="43" t="s">
        <v>10</v>
      </c>
      <c r="D5" s="44" t="s">
        <v>9</v>
      </c>
      <c r="E5" s="45" t="s">
        <v>110</v>
      </c>
      <c r="F5" s="43" t="s">
        <v>11</v>
      </c>
      <c r="G5" s="45" t="s">
        <v>111</v>
      </c>
      <c r="H5" s="45" t="s">
        <v>13</v>
      </c>
      <c r="I5" s="45" t="s">
        <v>40</v>
      </c>
      <c r="J5" s="43" t="s">
        <v>46</v>
      </c>
      <c r="K5" s="43" t="s">
        <v>45</v>
      </c>
      <c r="L5" s="43" t="s">
        <v>12</v>
      </c>
      <c r="M5" s="46" t="s">
        <v>33</v>
      </c>
      <c r="N5" s="53"/>
      <c r="O5" s="12" t="s">
        <v>6</v>
      </c>
      <c r="P5" s="13"/>
      <c r="Q5" s="14"/>
    </row>
    <row r="6" spans="1:31" s="17" customFormat="1" ht="24" thickBot="1">
      <c r="A6" s="415" t="s">
        <v>47</v>
      </c>
      <c r="B6" s="416"/>
      <c r="C6" s="416"/>
      <c r="D6" s="416"/>
      <c r="E6" s="416"/>
      <c r="F6" s="416"/>
      <c r="G6" s="416"/>
      <c r="H6" s="416"/>
      <c r="I6" s="416"/>
      <c r="J6" s="416"/>
      <c r="K6" s="416"/>
      <c r="L6" s="416"/>
      <c r="M6" s="427"/>
      <c r="N6" s="54"/>
      <c r="O6" s="39"/>
      <c r="P6" s="16"/>
      <c r="Q6" s="15"/>
      <c r="R6" s="10"/>
      <c r="S6" s="11"/>
      <c r="T6" s="10"/>
      <c r="U6" s="10"/>
      <c r="V6" s="10"/>
      <c r="W6" s="10"/>
      <c r="X6" s="10"/>
      <c r="Y6" s="10"/>
      <c r="Z6" s="10"/>
    </row>
    <row r="7" spans="1:31" s="124" customFormat="1" ht="120.75" thickBot="1">
      <c r="A7" s="179" t="s">
        <v>182</v>
      </c>
      <c r="B7" s="112">
        <v>1.1000000000000001</v>
      </c>
      <c r="C7" s="113" t="s">
        <v>187</v>
      </c>
      <c r="D7" s="114" t="s">
        <v>8</v>
      </c>
      <c r="E7" s="207"/>
      <c r="F7" s="115" t="s">
        <v>193</v>
      </c>
      <c r="G7" s="70"/>
      <c r="H7" s="69"/>
      <c r="I7" s="69"/>
      <c r="J7" s="207"/>
      <c r="K7" s="116"/>
      <c r="L7" s="133">
        <f>IF(J7="NA",40,40)</f>
        <v>40</v>
      </c>
      <c r="M7" s="130">
        <f>IF(J7="yes",L7,IF(J7="NA",L7,IF(J7="Partial 75",L7*0.75,IF(J7="Partial 50",L7*0.5,IF(J7="Partial 25",L7*0.25,0)))))</f>
        <v>0</v>
      </c>
      <c r="N7" s="55"/>
      <c r="O7" s="118"/>
      <c r="P7" s="119"/>
      <c r="Q7" s="120"/>
      <c r="R7" s="121"/>
      <c r="S7" s="122"/>
      <c r="T7" s="123"/>
      <c r="U7" s="121"/>
      <c r="V7" s="121"/>
      <c r="W7" s="121"/>
      <c r="X7" s="121"/>
      <c r="Y7" s="121"/>
      <c r="Z7" s="121"/>
      <c r="AA7" s="121"/>
      <c r="AB7" s="121"/>
      <c r="AC7" s="121"/>
      <c r="AD7" s="121"/>
      <c r="AE7" s="121"/>
    </row>
    <row r="8" spans="1:31" s="17" customFormat="1" ht="24" thickBot="1">
      <c r="A8" s="428" t="s">
        <v>48</v>
      </c>
      <c r="B8" s="429"/>
      <c r="C8" s="429"/>
      <c r="D8" s="92"/>
      <c r="E8" s="92"/>
      <c r="F8" s="92"/>
      <c r="G8" s="92"/>
      <c r="H8" s="92"/>
      <c r="I8" s="92"/>
      <c r="J8" s="92"/>
      <c r="K8" s="92"/>
      <c r="L8" s="92"/>
      <c r="M8" s="93"/>
      <c r="N8" s="54"/>
      <c r="O8" s="40"/>
      <c r="P8"/>
      <c r="Q8"/>
      <c r="R8"/>
      <c r="S8"/>
      <c r="T8"/>
      <c r="U8"/>
      <c r="V8"/>
      <c r="W8"/>
      <c r="X8"/>
      <c r="Y8"/>
      <c r="Z8"/>
      <c r="AA8" s="18"/>
      <c r="AB8" s="18"/>
      <c r="AC8" s="18"/>
      <c r="AD8" s="18"/>
      <c r="AE8" s="18"/>
    </row>
    <row r="9" spans="1:31" s="47" customFormat="1" ht="60.75" thickBot="1">
      <c r="A9" s="173" t="s">
        <v>53</v>
      </c>
      <c r="B9" s="155">
        <v>2.1</v>
      </c>
      <c r="C9" s="193" t="s">
        <v>162</v>
      </c>
      <c r="D9" s="194" t="s">
        <v>8</v>
      </c>
      <c r="E9" s="192"/>
      <c r="F9" s="193" t="s">
        <v>194</v>
      </c>
      <c r="G9" s="70"/>
      <c r="H9" s="260"/>
      <c r="I9" s="260"/>
      <c r="J9" s="207"/>
      <c r="K9" s="260"/>
      <c r="L9" s="210">
        <f>IF(J9="NA",40,40)</f>
        <v>40</v>
      </c>
      <c r="M9" s="130">
        <f t="shared" ref="M9:M10" si="0">IF(J9="yes",L9,IF(J9="NA",L9,IF(J9="Partial 75",L9*0.75,IF(J9="Partial 50",L9*0.5,IF(J9="Partial 25",L9*0.25,0)))))</f>
        <v>0</v>
      </c>
      <c r="N9" s="55"/>
      <c r="O9" s="126"/>
    </row>
    <row r="10" spans="1:31" s="196" customFormat="1" ht="50.25" customHeight="1" thickBot="1">
      <c r="A10" s="293" t="s">
        <v>260</v>
      </c>
      <c r="B10" s="315">
        <v>2.2000000000000002</v>
      </c>
      <c r="C10" s="314" t="s">
        <v>254</v>
      </c>
      <c r="D10" s="194" t="s">
        <v>8</v>
      </c>
      <c r="E10" s="297"/>
      <c r="F10" s="313" t="s">
        <v>255</v>
      </c>
      <c r="G10" s="295"/>
      <c r="H10" s="296"/>
      <c r="I10" s="296"/>
      <c r="J10" s="294"/>
      <c r="K10" s="296"/>
      <c r="L10" s="155">
        <v>15</v>
      </c>
      <c r="M10" s="208">
        <f t="shared" si="0"/>
        <v>0</v>
      </c>
      <c r="N10" s="197"/>
      <c r="O10" s="199"/>
    </row>
    <row r="11" spans="1:31" s="17" customFormat="1" ht="24" thickBot="1">
      <c r="A11" s="430" t="s">
        <v>91</v>
      </c>
      <c r="B11" s="431"/>
      <c r="C11" s="432"/>
      <c r="D11" s="94"/>
      <c r="E11" s="94"/>
      <c r="F11" s="94"/>
      <c r="G11" s="94"/>
      <c r="H11" s="94"/>
      <c r="I11" s="94"/>
      <c r="J11" s="94"/>
      <c r="K11" s="94"/>
      <c r="L11" s="94"/>
      <c r="M11" s="95"/>
      <c r="N11" s="56"/>
      <c r="O11" s="40"/>
      <c r="P11"/>
      <c r="Q11"/>
      <c r="R11"/>
      <c r="S11"/>
      <c r="T11"/>
      <c r="U11"/>
      <c r="V11"/>
      <c r="W11"/>
      <c r="X11"/>
      <c r="Y11"/>
      <c r="Z11"/>
    </row>
    <row r="12" spans="1:31" s="47" customFormat="1" ht="60">
      <c r="A12" s="254" t="s">
        <v>258</v>
      </c>
      <c r="B12" s="255">
        <v>3.1</v>
      </c>
      <c r="C12" s="256" t="s">
        <v>261</v>
      </c>
      <c r="D12" s="257" t="s">
        <v>8</v>
      </c>
      <c r="E12" s="258"/>
      <c r="F12" s="259" t="s">
        <v>266</v>
      </c>
      <c r="G12" s="70"/>
      <c r="H12" s="260"/>
      <c r="I12" s="260"/>
      <c r="J12" s="207"/>
      <c r="K12" s="260"/>
      <c r="L12" s="210">
        <f>IF(J12="NA",40,40)</f>
        <v>40</v>
      </c>
      <c r="M12" s="261">
        <f t="shared" ref="M12" si="1">IF(J12="yes",L12,IF(J12="NA",L12,IF(J12="Partial 75",L12*0.75,IF(J12="Partial 50",L12*0.5,IF(J12="Partial 25",L12*0.25,0)))))</f>
        <v>0</v>
      </c>
      <c r="N12" s="55"/>
      <c r="O12" s="126"/>
    </row>
    <row r="13" spans="1:31" s="47" customFormat="1" ht="60">
      <c r="A13" s="252" t="s">
        <v>75</v>
      </c>
      <c r="B13" s="210">
        <v>3.2</v>
      </c>
      <c r="C13" s="203" t="s">
        <v>93</v>
      </c>
      <c r="D13" s="211"/>
      <c r="E13" s="201"/>
      <c r="F13" s="222" t="s">
        <v>262</v>
      </c>
      <c r="G13" s="171"/>
      <c r="H13" s="68"/>
      <c r="I13" s="68"/>
      <c r="J13" s="201"/>
      <c r="K13" s="68"/>
      <c r="L13" s="210">
        <f>IF(J13="NA",20,20)</f>
        <v>20</v>
      </c>
      <c r="M13" s="208">
        <f>IF(J13="yes",L13,IF(J13="NA",L13,IF(J13="Partial 75",L13*0.75,IF(J13="Partial 50",L13*0.5,IF(J13="Partial 25",L13*0.25,0)))))</f>
        <v>0</v>
      </c>
      <c r="N13" s="55"/>
      <c r="O13" s="126"/>
    </row>
    <row r="14" spans="1:31" s="136" customFormat="1" ht="45">
      <c r="A14" s="252" t="s">
        <v>54</v>
      </c>
      <c r="B14" s="210">
        <v>3.3</v>
      </c>
      <c r="C14" s="221" t="s">
        <v>163</v>
      </c>
      <c r="D14" s="211" t="s">
        <v>8</v>
      </c>
      <c r="E14" s="201"/>
      <c r="F14" s="195" t="s">
        <v>195</v>
      </c>
      <c r="G14" s="70"/>
      <c r="H14" s="68"/>
      <c r="I14" s="68"/>
      <c r="J14" s="207"/>
      <c r="K14" s="68"/>
      <c r="L14" s="210">
        <f>IF(J14="NA",20,20)</f>
        <v>20</v>
      </c>
      <c r="M14" s="208">
        <f>IF(J14="yes",L14,IF(J14="NA",L14,IF(J14="Partial 75",L14*0.75,IF(J14="Partial 50",L14*0.5,IF(J14="Partial 25",L14*0.25,0)))))</f>
        <v>0</v>
      </c>
      <c r="N14" s="56"/>
      <c r="O14" s="126"/>
      <c r="P14" s="47"/>
      <c r="Q14" s="47"/>
      <c r="R14" s="47"/>
      <c r="S14" s="47"/>
      <c r="T14" s="47"/>
      <c r="U14" s="47"/>
      <c r="V14" s="47"/>
      <c r="W14" s="47"/>
      <c r="X14" s="47"/>
      <c r="Y14" s="47"/>
      <c r="Z14" s="47"/>
    </row>
    <row r="15" spans="1:31" s="196" customFormat="1" ht="60">
      <c r="A15" s="308" t="s">
        <v>76</v>
      </c>
      <c r="B15" s="210">
        <v>3.4</v>
      </c>
      <c r="C15" s="203" t="s">
        <v>139</v>
      </c>
      <c r="D15" s="211"/>
      <c r="E15" s="201"/>
      <c r="F15" s="203" t="s">
        <v>196</v>
      </c>
      <c r="G15" s="171"/>
      <c r="H15" s="68"/>
      <c r="I15" s="68"/>
      <c r="J15" s="201"/>
      <c r="K15" s="68"/>
      <c r="L15" s="210">
        <f>IF(J15="NA",20,20)</f>
        <v>20</v>
      </c>
      <c r="M15" s="208">
        <f>IF(J15="yes",L15,IF(J15="NA",L15,IF(J15="Partial 75",L15*0.75,IF(J15="Partial 50",L15*0.5,IF(J15="Partial 25",L15*0.25,0)))))</f>
        <v>0</v>
      </c>
      <c r="N15" s="197"/>
      <c r="O15" s="199"/>
    </row>
    <row r="16" spans="1:31" s="196" customFormat="1" ht="45">
      <c r="A16" s="424" t="s">
        <v>69</v>
      </c>
      <c r="B16" s="210">
        <v>3.5</v>
      </c>
      <c r="C16" s="203" t="s">
        <v>164</v>
      </c>
      <c r="D16" s="211"/>
      <c r="E16" s="201"/>
      <c r="F16" s="203" t="s">
        <v>198</v>
      </c>
      <c r="G16" s="171"/>
      <c r="H16" s="68"/>
      <c r="I16" s="68"/>
      <c r="J16" s="201"/>
      <c r="K16" s="68"/>
      <c r="L16" s="210">
        <f>IF(J16="NA",15,15)</f>
        <v>15</v>
      </c>
      <c r="M16" s="208">
        <f>IF(J16="yes",L16,IF(J16="NA",L16,IF(J16="Partial 75",L16*0.75,IF(J16="Partial 50",L16*0.5,IF(J16="Partial 25",L16*0.25,0)))))</f>
        <v>0</v>
      </c>
      <c r="N16" s="197"/>
      <c r="O16" s="199"/>
    </row>
    <row r="17" spans="1:31" s="196" customFormat="1" ht="60.75" thickBot="1">
      <c r="A17" s="438"/>
      <c r="B17" s="262">
        <v>3.6</v>
      </c>
      <c r="C17" s="263" t="s">
        <v>165</v>
      </c>
      <c r="D17" s="274"/>
      <c r="E17" s="264"/>
      <c r="F17" s="263" t="s">
        <v>197</v>
      </c>
      <c r="G17" s="171"/>
      <c r="H17" s="265"/>
      <c r="I17" s="265"/>
      <c r="J17" s="201"/>
      <c r="K17" s="265"/>
      <c r="L17" s="262">
        <f>IF(J17="NA",15,15)</f>
        <v>15</v>
      </c>
      <c r="M17" s="266">
        <f>IF(J17="yes",L17,IF(J17="NA",L17,IF(J17="Partial 75",L17*0.75,IF(J17="Partial 50",L17*0.5,IF(J17="Partial 25",L17*0.25,0)))))</f>
        <v>0</v>
      </c>
      <c r="N17" s="197"/>
      <c r="O17" s="199"/>
    </row>
    <row r="18" spans="1:31" s="17" customFormat="1" ht="24" thickBot="1">
      <c r="A18" s="419" t="s">
        <v>95</v>
      </c>
      <c r="B18" s="420"/>
      <c r="C18" s="420"/>
      <c r="D18" s="94"/>
      <c r="E18" s="94"/>
      <c r="F18" s="94"/>
      <c r="G18" s="94"/>
      <c r="H18" s="94"/>
      <c r="I18" s="94"/>
      <c r="J18" s="94"/>
      <c r="K18" s="94"/>
      <c r="L18" s="94"/>
      <c r="M18" s="95"/>
      <c r="N18" s="56"/>
      <c r="O18" s="40"/>
      <c r="P18"/>
      <c r="Q18"/>
      <c r="R18"/>
      <c r="S18"/>
      <c r="T18"/>
      <c r="U18"/>
      <c r="V18"/>
      <c r="W18"/>
      <c r="X18"/>
      <c r="Y18"/>
      <c r="Z18"/>
    </row>
    <row r="19" spans="1:31" s="47" customFormat="1" ht="60">
      <c r="A19" s="191" t="s">
        <v>55</v>
      </c>
      <c r="B19" s="137">
        <v>4.0999999999999996</v>
      </c>
      <c r="C19" s="115" t="s">
        <v>107</v>
      </c>
      <c r="D19" s="114" t="s">
        <v>8</v>
      </c>
      <c r="E19" s="65"/>
      <c r="F19" s="115" t="s">
        <v>199</v>
      </c>
      <c r="G19" s="70"/>
      <c r="H19" s="260"/>
      <c r="I19" s="260"/>
      <c r="J19" s="207"/>
      <c r="K19" s="260"/>
      <c r="L19" s="210">
        <f>IF(J19="NA",40,40)</f>
        <v>40</v>
      </c>
      <c r="M19" s="130">
        <f t="shared" ref="M19" si="2">IF(J19="yes",L19,IF(J19="NA",L19,IF(J19="Partial 75",L19*0.75,IF(J19="Partial 50",L19*0.5,IF(J19="Partial 25",L19*0.25,0)))))</f>
        <v>0</v>
      </c>
      <c r="N19" s="55"/>
      <c r="O19" s="139"/>
      <c r="P19" s="140"/>
      <c r="Q19" s="141"/>
      <c r="R19" s="142"/>
      <c r="S19" s="142"/>
      <c r="T19" s="142"/>
      <c r="U19" s="142"/>
      <c r="V19" s="142"/>
      <c r="W19" s="142"/>
      <c r="X19" s="142"/>
      <c r="Y19" s="142"/>
      <c r="Z19" s="142"/>
      <c r="AA19" s="142"/>
      <c r="AB19" s="142"/>
      <c r="AC19" s="142"/>
      <c r="AD19" s="142"/>
      <c r="AE19" s="142"/>
    </row>
    <row r="20" spans="1:31" s="47" customFormat="1" ht="60.75" thickBot="1">
      <c r="A20" s="180" t="s">
        <v>85</v>
      </c>
      <c r="B20" s="133">
        <v>4.2</v>
      </c>
      <c r="C20" s="115" t="s">
        <v>166</v>
      </c>
      <c r="D20" s="143"/>
      <c r="E20" s="65"/>
      <c r="F20" s="115" t="s">
        <v>263</v>
      </c>
      <c r="G20" s="171"/>
      <c r="H20" s="265"/>
      <c r="I20" s="265"/>
      <c r="J20" s="201"/>
      <c r="K20" s="283"/>
      <c r="L20" s="133">
        <f>IF(J20="NA",20,20)</f>
        <v>20</v>
      </c>
      <c r="M20" s="130">
        <f t="shared" ref="M20" si="3">IF(J20="yes",L20,IF(J20="NA",L20,IF(J20="Partial 75",L20*0.75,IF(J20="Partial 50",L20*0.5,IF(J20="Partial 25",L20*0.25,0)))))</f>
        <v>0</v>
      </c>
      <c r="N20" s="55"/>
      <c r="O20" s="139">
        <f>IF(ISERROR((#REF!/#REF!)*#REF!),0,(#REF!/#REF!)*#REF!)</f>
        <v>0</v>
      </c>
      <c r="P20" s="119" t="e">
        <f>IF(#REF!="yes",Q20,IF(#REF!="No",Q20,IF(#REF!="NA",0,IF(#REF!="Partial 75",Q20,IF(#REF!="Partial 50",Q20,0)))))</f>
        <v>#REF!</v>
      </c>
      <c r="Q20" s="141">
        <v>4.3200000000000001E-3</v>
      </c>
      <c r="R20" s="142"/>
      <c r="S20" s="142"/>
      <c r="T20" s="142"/>
      <c r="U20" s="142"/>
      <c r="V20" s="142"/>
      <c r="W20" s="142"/>
      <c r="X20" s="142"/>
      <c r="Y20" s="142"/>
      <c r="Z20" s="142"/>
      <c r="AA20" s="142"/>
      <c r="AB20" s="142"/>
      <c r="AC20" s="142"/>
      <c r="AD20" s="142"/>
      <c r="AE20" s="142"/>
    </row>
    <row r="21" spans="1:31" s="17" customFormat="1" ht="24" thickBot="1">
      <c r="A21" s="419" t="s">
        <v>89</v>
      </c>
      <c r="B21" s="420"/>
      <c r="C21" s="420"/>
      <c r="D21" s="94"/>
      <c r="E21" s="94"/>
      <c r="F21" s="94"/>
      <c r="G21" s="94"/>
      <c r="H21" s="94"/>
      <c r="I21" s="94"/>
      <c r="J21" s="94"/>
      <c r="K21" s="94"/>
      <c r="L21" s="94"/>
      <c r="M21" s="95"/>
      <c r="N21" s="56"/>
      <c r="O21" s="40"/>
      <c r="P21"/>
      <c r="Q21"/>
      <c r="R21"/>
      <c r="S21"/>
      <c r="T21"/>
      <c r="U21"/>
      <c r="V21"/>
      <c r="W21"/>
      <c r="X21"/>
      <c r="Y21"/>
      <c r="Z21"/>
    </row>
    <row r="22" spans="1:31" s="124" customFormat="1" ht="90">
      <c r="A22" s="187" t="s">
        <v>167</v>
      </c>
      <c r="B22" s="127">
        <v>5.0999999999999996</v>
      </c>
      <c r="C22" s="128" t="s">
        <v>168</v>
      </c>
      <c r="D22" s="114"/>
      <c r="E22" s="201"/>
      <c r="F22" s="128" t="s">
        <v>200</v>
      </c>
      <c r="G22" s="171"/>
      <c r="H22" s="67"/>
      <c r="I22" s="67"/>
      <c r="J22" s="201"/>
      <c r="K22" s="129"/>
      <c r="L22" s="210">
        <f>IF(J22="NA",15,15)</f>
        <v>15</v>
      </c>
      <c r="M22" s="130">
        <f>IF(J22="yes",L22,IF(J22="NA",L22,IF(J22="Partial 75",L22*0.75,IF(J22="Partial 50",L22*0.5,IF(J22="Partial 25",L22*0.25,0)))))</f>
        <v>0</v>
      </c>
      <c r="N22" s="55"/>
      <c r="O22" s="118">
        <f>IF(ISERROR((#REF!/#REF!)*#REF!),0,(#REF!/#REF!)*#REF!)</f>
        <v>0</v>
      </c>
      <c r="P22" s="119" t="e">
        <f>IF(#REF!="yes",Q22,IF(#REF!="No",Q22,IF(#REF!="NA",0,IF(#REF!="Partial 75",Q22,IF(#REF!="Partial 50",Q22,0)))))</f>
        <v>#REF!</v>
      </c>
      <c r="Q22" s="120">
        <v>8.0000000000000002E-3</v>
      </c>
      <c r="R22" s="121"/>
      <c r="S22" s="121"/>
      <c r="T22" s="131"/>
      <c r="U22" s="121"/>
      <c r="V22" s="121"/>
      <c r="W22" s="121"/>
      <c r="X22" s="121"/>
      <c r="Y22" s="121"/>
      <c r="Z22" s="121"/>
      <c r="AA22" s="121"/>
      <c r="AB22" s="121"/>
      <c r="AC22" s="121"/>
      <c r="AD22" s="121"/>
      <c r="AE22" s="121"/>
    </row>
    <row r="23" spans="1:31" s="124" customFormat="1" ht="150.75" customHeight="1" thickBot="1">
      <c r="A23" s="180" t="s">
        <v>71</v>
      </c>
      <c r="B23" s="137">
        <v>5.2</v>
      </c>
      <c r="C23" s="290" t="s">
        <v>264</v>
      </c>
      <c r="D23" s="291" t="s">
        <v>8</v>
      </c>
      <c r="E23" s="292"/>
      <c r="F23" s="222" t="s">
        <v>201</v>
      </c>
      <c r="G23" s="70"/>
      <c r="H23" s="68"/>
      <c r="I23" s="68"/>
      <c r="J23" s="207"/>
      <c r="K23" s="129"/>
      <c r="L23" s="210">
        <f>IF(J23="NA",40,40)</f>
        <v>40</v>
      </c>
      <c r="M23" s="130">
        <f>IF(J23="yes",L23,IF(J23="NA",L23,IF(J23="Partial 75",L23*0.75,IF(J23="Partial 50",L23*0.5,IF(J23="Partial 25",L23*0.25,0)))))</f>
        <v>0</v>
      </c>
      <c r="N23" s="55"/>
      <c r="O23" s="138">
        <f>IF(ISERROR((#REF!/#REF!)*#REF!),0,(#REF!/#REF!)*#REF!)</f>
        <v>0</v>
      </c>
      <c r="P23" s="119" t="e">
        <f>IF(#REF!="yes",Q23,IF(#REF!="No",Q23,IF(#REF!="NA",0,IF(#REF!="Partial 75",Q23,IF(#REF!="Partial 50",Q23,0)))))</f>
        <v>#REF!</v>
      </c>
      <c r="Q23" s="120">
        <v>0.03</v>
      </c>
      <c r="R23" s="131"/>
      <c r="S23" s="121"/>
      <c r="T23" s="121"/>
      <c r="U23" s="121"/>
      <c r="V23" s="121"/>
      <c r="W23" s="121"/>
      <c r="X23" s="121"/>
      <c r="Y23" s="121"/>
      <c r="Z23" s="121"/>
      <c r="AA23" s="121"/>
      <c r="AB23" s="121"/>
      <c r="AC23" s="121"/>
      <c r="AD23" s="121"/>
      <c r="AE23" s="121"/>
    </row>
    <row r="24" spans="1:31" s="17" customFormat="1" ht="24" thickBot="1">
      <c r="A24" s="419" t="s">
        <v>96</v>
      </c>
      <c r="B24" s="420"/>
      <c r="C24" s="420"/>
      <c r="D24" s="94"/>
      <c r="E24" s="94"/>
      <c r="F24" s="94"/>
      <c r="G24" s="94"/>
      <c r="H24" s="94"/>
      <c r="I24" s="94"/>
      <c r="J24" s="94"/>
      <c r="K24" s="94"/>
      <c r="L24" s="94"/>
      <c r="M24" s="95"/>
      <c r="N24" s="56"/>
      <c r="O24" s="40"/>
      <c r="P24"/>
      <c r="Q24"/>
      <c r="R24"/>
      <c r="S24"/>
      <c r="T24"/>
      <c r="U24"/>
      <c r="V24"/>
      <c r="W24"/>
      <c r="X24"/>
      <c r="Y24"/>
      <c r="Z24"/>
    </row>
    <row r="25" spans="1:31" s="47" customFormat="1" ht="150">
      <c r="A25" s="423" t="s">
        <v>56</v>
      </c>
      <c r="B25" s="125">
        <v>6.1</v>
      </c>
      <c r="C25" s="174" t="s">
        <v>94</v>
      </c>
      <c r="D25" s="135" t="s">
        <v>8</v>
      </c>
      <c r="E25" s="172"/>
      <c r="F25" s="147" t="s">
        <v>202</v>
      </c>
      <c r="G25" s="70"/>
      <c r="H25" s="69"/>
      <c r="I25" s="69"/>
      <c r="J25" s="207"/>
      <c r="K25" s="69"/>
      <c r="L25" s="210">
        <f>IF(J25="NA",40,40)</f>
        <v>40</v>
      </c>
      <c r="M25" s="130">
        <f t="shared" ref="M25" si="4">IF(J25="yes",L25,IF(J25="NA",L25,IF(J25="Partial 75",L25*0.75,IF(J25="Partial 50",L25*0.5,IF(J25="Partial 25",L25*0.25,0)))))</f>
        <v>0</v>
      </c>
      <c r="N25" s="55"/>
      <c r="O25" s="126"/>
    </row>
    <row r="26" spans="1:31" s="47" customFormat="1" ht="42.75" customHeight="1" thickBot="1">
      <c r="A26" s="424"/>
      <c r="B26" s="133">
        <v>6.2</v>
      </c>
      <c r="C26" s="115" t="s">
        <v>189</v>
      </c>
      <c r="D26" s="144"/>
      <c r="E26" s="145"/>
      <c r="F26" s="115" t="s">
        <v>203</v>
      </c>
      <c r="G26" s="171"/>
      <c r="H26" s="68"/>
      <c r="I26" s="68"/>
      <c r="J26" s="201"/>
      <c r="K26" s="68"/>
      <c r="L26" s="133">
        <f>IF(J26="NA",20,20)</f>
        <v>20</v>
      </c>
      <c r="M26" s="130">
        <f t="shared" ref="M26" si="5">IF(J26="yes",L26,IF(J26="NA",L26,IF(J26="Partial 75",L26*0.75,IF(J26="Partial 50",L26*0.5,IF(J26="Partial 25",L26*0.25,0)))))</f>
        <v>0</v>
      </c>
      <c r="N26" s="55"/>
      <c r="O26" s="126"/>
    </row>
    <row r="27" spans="1:31" ht="24" thickBot="1">
      <c r="A27" s="419" t="s">
        <v>97</v>
      </c>
      <c r="B27" s="420"/>
      <c r="C27" s="420"/>
      <c r="D27" s="94"/>
      <c r="E27" s="94"/>
      <c r="F27" s="94"/>
      <c r="G27" s="94"/>
      <c r="H27" s="94"/>
      <c r="I27" s="94"/>
      <c r="J27" s="94"/>
      <c r="K27" s="94"/>
      <c r="L27" s="94"/>
      <c r="M27" s="95"/>
      <c r="N27" s="56"/>
      <c r="O27" s="40"/>
    </row>
    <row r="28" spans="1:31" s="47" customFormat="1" ht="90">
      <c r="A28" s="177" t="s">
        <v>57</v>
      </c>
      <c r="B28" s="125">
        <v>7.1</v>
      </c>
      <c r="C28" s="132" t="s">
        <v>101</v>
      </c>
      <c r="D28" s="91"/>
      <c r="E28" s="71"/>
      <c r="F28" s="146" t="s">
        <v>204</v>
      </c>
      <c r="G28" s="171"/>
      <c r="H28" s="69"/>
      <c r="I28" s="69"/>
      <c r="J28" s="201"/>
      <c r="K28" s="69"/>
      <c r="L28" s="125">
        <f>IF(J28="NA",10,10)</f>
        <v>10</v>
      </c>
      <c r="M28" s="117">
        <f>IF(J28="yes",L28,IF(J28="NA",L28,IF(J28="Partial 75",L28*0.75,IF(J28="Partial 50",L28*0.5,IF(J28="Partial 25",L28*0.25,0)))))</f>
        <v>0</v>
      </c>
      <c r="N28" s="55"/>
      <c r="O28" s="126"/>
    </row>
    <row r="29" spans="1:31" s="47" customFormat="1" ht="45">
      <c r="A29" s="176" t="s">
        <v>141</v>
      </c>
      <c r="B29" s="133">
        <v>7.2</v>
      </c>
      <c r="C29" s="134" t="s">
        <v>106</v>
      </c>
      <c r="D29" s="135"/>
      <c r="E29" s="65"/>
      <c r="F29" s="147" t="s">
        <v>205</v>
      </c>
      <c r="G29" s="171"/>
      <c r="H29" s="68"/>
      <c r="I29" s="68"/>
      <c r="J29" s="201"/>
      <c r="K29" s="68"/>
      <c r="L29" s="133">
        <f>IF(J29="NA",15,15)</f>
        <v>15</v>
      </c>
      <c r="M29" s="130">
        <f>IF(J29="yes",L29,IF(J29="NA",L29,IF(J29="Partial 75",L29*0.75,IF(J29="Partial 50",L29*0.5,IF(J29="Partial 25",L29*0.25,0)))))</f>
        <v>0</v>
      </c>
      <c r="N29" s="55"/>
      <c r="O29" s="126"/>
    </row>
    <row r="30" spans="1:31" s="47" customFormat="1" ht="60">
      <c r="A30" s="418" t="s">
        <v>72</v>
      </c>
      <c r="B30" s="133">
        <v>7.3</v>
      </c>
      <c r="C30" s="134" t="s">
        <v>169</v>
      </c>
      <c r="D30" s="114"/>
      <c r="E30" s="201"/>
      <c r="F30" s="147" t="s">
        <v>206</v>
      </c>
      <c r="G30" s="171"/>
      <c r="H30" s="68"/>
      <c r="I30" s="68"/>
      <c r="J30" s="201"/>
      <c r="K30" s="68"/>
      <c r="L30" s="210">
        <f>IF(J30="NA",20,20)</f>
        <v>20</v>
      </c>
      <c r="M30" s="130">
        <f t="shared" ref="M30:M31" si="6">IF(J30="yes",L30,IF(J30="NA",L30,IF(J30="Partial 75",L30*0.75,IF(J30="Partial 50",L30*0.5,IF(J30="Partial 25",L30*0.25,0)))))</f>
        <v>0</v>
      </c>
      <c r="N30" s="55"/>
      <c r="O30" s="126"/>
    </row>
    <row r="31" spans="1:31" s="47" customFormat="1" ht="45.75" thickBot="1">
      <c r="A31" s="422"/>
      <c r="B31" s="125">
        <v>7.4</v>
      </c>
      <c r="C31" s="148" t="s">
        <v>170</v>
      </c>
      <c r="D31" s="149"/>
      <c r="E31" s="201"/>
      <c r="F31" s="150" t="s">
        <v>207</v>
      </c>
      <c r="G31" s="171"/>
      <c r="H31" s="68"/>
      <c r="I31" s="68"/>
      <c r="J31" s="201"/>
      <c r="K31" s="89"/>
      <c r="L31" s="210">
        <f>IF(J31="NA",15,15)</f>
        <v>15</v>
      </c>
      <c r="M31" s="152">
        <f t="shared" si="6"/>
        <v>0</v>
      </c>
      <c r="N31" s="55"/>
      <c r="O31" s="126"/>
    </row>
    <row r="32" spans="1:31" ht="24" thickBot="1">
      <c r="A32" s="419" t="s">
        <v>78</v>
      </c>
      <c r="B32" s="420"/>
      <c r="C32" s="420"/>
      <c r="D32" s="94"/>
      <c r="E32" s="94"/>
      <c r="F32" s="94"/>
      <c r="G32" s="94"/>
      <c r="H32" s="94"/>
      <c r="I32" s="94"/>
      <c r="J32" s="94"/>
      <c r="K32" s="94"/>
      <c r="L32" s="94"/>
      <c r="M32" s="95"/>
      <c r="N32" s="56"/>
      <c r="O32" s="40"/>
    </row>
    <row r="33" spans="1:26" s="47" customFormat="1" ht="75.75" thickBot="1">
      <c r="A33" s="298" t="s">
        <v>58</v>
      </c>
      <c r="B33" s="125">
        <v>8.1</v>
      </c>
      <c r="C33" s="148" t="s">
        <v>171</v>
      </c>
      <c r="D33" s="211"/>
      <c r="E33" s="201"/>
      <c r="F33" s="150" t="s">
        <v>208</v>
      </c>
      <c r="G33" s="171"/>
      <c r="H33" s="69"/>
      <c r="I33" s="69"/>
      <c r="J33" s="201"/>
      <c r="K33" s="69"/>
      <c r="L33" s="125">
        <f>IF(J33="NA",20,20)</f>
        <v>20</v>
      </c>
      <c r="M33" s="117">
        <f>IF(J33="yes",L33,IF(J33="NA",L33,IF(J33="Partial 75",L33*0.75,IF(J33="Partial 50",L33*0.5,IF(J33="Partial 25",L33*0.25,0)))))</f>
        <v>0</v>
      </c>
      <c r="N33" s="55"/>
      <c r="O33" s="126"/>
    </row>
    <row r="34" spans="1:26" s="17" customFormat="1" ht="24" thickBot="1">
      <c r="A34" s="419" t="s">
        <v>79</v>
      </c>
      <c r="B34" s="420"/>
      <c r="C34" s="420"/>
      <c r="D34" s="94"/>
      <c r="E34" s="94"/>
      <c r="F34" s="94"/>
      <c r="G34" s="94"/>
      <c r="H34" s="94"/>
      <c r="I34" s="94"/>
      <c r="J34" s="94"/>
      <c r="K34" s="94"/>
      <c r="L34" s="94"/>
      <c r="M34" s="95"/>
      <c r="N34" s="56"/>
      <c r="O34" s="40"/>
      <c r="P34"/>
      <c r="Q34"/>
      <c r="R34"/>
      <c r="S34"/>
      <c r="T34"/>
      <c r="U34"/>
      <c r="V34"/>
      <c r="W34"/>
      <c r="X34"/>
      <c r="Y34"/>
      <c r="Z34"/>
    </row>
    <row r="35" spans="1:26" s="47" customFormat="1" ht="60">
      <c r="A35" s="417" t="s">
        <v>73</v>
      </c>
      <c r="B35" s="133">
        <v>9.1</v>
      </c>
      <c r="C35" s="195" t="s">
        <v>172</v>
      </c>
      <c r="D35" s="135" t="s">
        <v>8</v>
      </c>
      <c r="E35" s="65"/>
      <c r="F35" s="222" t="s">
        <v>209</v>
      </c>
      <c r="G35" s="70"/>
      <c r="H35" s="69"/>
      <c r="I35" s="284"/>
      <c r="J35" s="207"/>
      <c r="K35" s="68"/>
      <c r="L35" s="210">
        <f>IF(J35="NA",40,40)</f>
        <v>40</v>
      </c>
      <c r="M35" s="130">
        <f t="shared" ref="M35" si="7">IF(J35="yes",L35,IF(J35="NA",L35,IF(J35="Partial 75",L35*0.75,IF(J35="Partial 50",L35*0.5,IF(J35="Partial 25",L35*0.25,0)))))</f>
        <v>0</v>
      </c>
      <c r="N35" s="55"/>
      <c r="O35" s="126"/>
    </row>
    <row r="36" spans="1:26" s="47" customFormat="1" ht="75">
      <c r="A36" s="417"/>
      <c r="B36" s="125">
        <v>9.1999999999999993</v>
      </c>
      <c r="C36" s="115" t="s">
        <v>108</v>
      </c>
      <c r="D36" s="211"/>
      <c r="E36" s="201"/>
      <c r="F36" s="115" t="s">
        <v>210</v>
      </c>
      <c r="G36" s="171"/>
      <c r="H36" s="68"/>
      <c r="I36" s="69"/>
      <c r="J36" s="201"/>
      <c r="K36" s="68"/>
      <c r="L36" s="151">
        <f>IF(J36="NA",20,20)</f>
        <v>20</v>
      </c>
      <c r="M36" s="130">
        <f t="shared" ref="M36:M37" si="8">IF(J36="yes",L36,IF(J36="NA",L36,IF(J36="Partial 75",L36*0.75,IF(J36="Partial 50",L36*0.5,IF(J36="Partial 25",L36*0.25,0)))))</f>
        <v>0</v>
      </c>
      <c r="N36" s="55"/>
      <c r="O36" s="126"/>
    </row>
    <row r="37" spans="1:26" s="47" customFormat="1" ht="30.75" thickBot="1">
      <c r="A37" s="423"/>
      <c r="B37" s="133">
        <v>9.3000000000000007</v>
      </c>
      <c r="C37" s="153" t="s">
        <v>15</v>
      </c>
      <c r="D37" s="149"/>
      <c r="E37" s="201"/>
      <c r="F37" s="153" t="s">
        <v>211</v>
      </c>
      <c r="G37" s="171"/>
      <c r="H37" s="68"/>
      <c r="I37" s="68"/>
      <c r="J37" s="201"/>
      <c r="K37" s="68"/>
      <c r="L37" s="151">
        <f>IF(J37="NA",20,20)</f>
        <v>20</v>
      </c>
      <c r="M37" s="130">
        <f t="shared" si="8"/>
        <v>0</v>
      </c>
      <c r="N37" s="55"/>
      <c r="O37" s="126"/>
    </row>
    <row r="38" spans="1:26" s="17" customFormat="1" ht="24" thickBot="1">
      <c r="A38" s="434" t="s">
        <v>98</v>
      </c>
      <c r="B38" s="435"/>
      <c r="C38" s="435"/>
      <c r="D38" s="96"/>
      <c r="E38" s="97"/>
      <c r="F38" s="94"/>
      <c r="G38" s="94"/>
      <c r="H38" s="94"/>
      <c r="I38" s="94"/>
      <c r="J38" s="94"/>
      <c r="K38" s="94"/>
      <c r="L38" s="94"/>
      <c r="M38" s="95"/>
      <c r="N38" s="56"/>
      <c r="O38" s="40"/>
      <c r="P38"/>
      <c r="Q38"/>
      <c r="R38"/>
      <c r="S38"/>
      <c r="T38"/>
      <c r="U38"/>
      <c r="V38"/>
      <c r="W38"/>
      <c r="X38"/>
      <c r="Y38"/>
      <c r="Z38"/>
    </row>
    <row r="39" spans="1:26" s="47" customFormat="1" ht="315">
      <c r="A39" s="253" t="s">
        <v>144</v>
      </c>
      <c r="B39" s="125">
        <v>10.1</v>
      </c>
      <c r="C39" s="154" t="s">
        <v>143</v>
      </c>
      <c r="D39" s="91" t="s">
        <v>8</v>
      </c>
      <c r="E39" s="71"/>
      <c r="F39" s="259" t="s">
        <v>212</v>
      </c>
      <c r="G39" s="70"/>
      <c r="H39" s="69"/>
      <c r="I39" s="69"/>
      <c r="J39" s="207"/>
      <c r="K39" s="69"/>
      <c r="L39" s="210">
        <f>IF(J39="NA",40,40)</f>
        <v>40</v>
      </c>
      <c r="M39" s="130">
        <f t="shared" ref="M39" si="9">IF(J39="yes",L39,IF(J39="NA",L39,IF(J39="Partial 75",L39*0.75,IF(J39="Partial 50",L39*0.5,IF(J39="Partial 25",L39*0.25,0)))))</f>
        <v>0</v>
      </c>
      <c r="N39" s="55"/>
      <c r="O39" s="126"/>
    </row>
    <row r="40" spans="1:26" s="47" customFormat="1" ht="45">
      <c r="A40" s="418" t="s">
        <v>60</v>
      </c>
      <c r="B40" s="200">
        <v>10.199999999999999</v>
      </c>
      <c r="C40" s="203" t="s">
        <v>259</v>
      </c>
      <c r="D40" s="211"/>
      <c r="E40" s="65"/>
      <c r="F40" s="115" t="s">
        <v>213</v>
      </c>
      <c r="G40" s="171"/>
      <c r="H40" s="68"/>
      <c r="I40" s="68"/>
      <c r="J40" s="201"/>
      <c r="K40" s="68"/>
      <c r="L40" s="151">
        <f>IF(J40="NA",20,20)</f>
        <v>20</v>
      </c>
      <c r="M40" s="130">
        <f>IF(J40="yes",L40,IF(J40="NA",L40,IF(J40="Partial 75",L40*0.75,IF(J40="Partial 50",L40*0.5,IF(J40="Partial 25",L40*0.25,0)))))</f>
        <v>0</v>
      </c>
      <c r="N40" s="55"/>
      <c r="O40" s="126"/>
    </row>
    <row r="41" spans="1:26" s="47" customFormat="1" ht="45">
      <c r="A41" s="417"/>
      <c r="B41" s="200">
        <v>10.3</v>
      </c>
      <c r="C41" s="134" t="s">
        <v>42</v>
      </c>
      <c r="D41" s="211"/>
      <c r="E41" s="201"/>
      <c r="F41" s="115" t="s">
        <v>214</v>
      </c>
      <c r="G41" s="171"/>
      <c r="H41" s="68"/>
      <c r="I41" s="68"/>
      <c r="J41" s="201"/>
      <c r="K41" s="68"/>
      <c r="L41" s="133">
        <v>20</v>
      </c>
      <c r="M41" s="130">
        <f t="shared" ref="M41:M42" si="10">IF(J41="yes",L41,IF(J41="NA",L41,IF(J41="Partial 75",L41*0.75,IF(J41="Partial 50",L41*0.5,IF(J41="Partial 25",L41*0.25,0)))))</f>
        <v>0</v>
      </c>
      <c r="N41" s="55"/>
      <c r="O41" s="126"/>
    </row>
    <row r="42" spans="1:26" s="47" customFormat="1" ht="45">
      <c r="A42" s="423"/>
      <c r="B42" s="198">
        <v>10.4</v>
      </c>
      <c r="C42" s="134" t="s">
        <v>102</v>
      </c>
      <c r="D42" s="135"/>
      <c r="E42" s="201"/>
      <c r="F42" s="115" t="s">
        <v>215</v>
      </c>
      <c r="G42" s="171"/>
      <c r="H42" s="68"/>
      <c r="I42" s="68"/>
      <c r="J42" s="201"/>
      <c r="K42" s="68"/>
      <c r="L42" s="210">
        <f>IF(J42="NA",40,40)</f>
        <v>40</v>
      </c>
      <c r="M42" s="130">
        <f t="shared" si="10"/>
        <v>0</v>
      </c>
      <c r="N42" s="55"/>
      <c r="O42" s="126"/>
    </row>
    <row r="43" spans="1:26" s="47" customFormat="1" ht="60">
      <c r="A43" s="176" t="s">
        <v>59</v>
      </c>
      <c r="B43" s="210">
        <v>10.5</v>
      </c>
      <c r="C43" s="134" t="s">
        <v>103</v>
      </c>
      <c r="D43" s="211"/>
      <c r="E43" s="201"/>
      <c r="F43" s="115" t="s">
        <v>216</v>
      </c>
      <c r="G43" s="171"/>
      <c r="H43" s="68"/>
      <c r="I43" s="68"/>
      <c r="J43" s="201"/>
      <c r="K43" s="68"/>
      <c r="L43" s="151">
        <f>IF(J43="NA",20,20)</f>
        <v>20</v>
      </c>
      <c r="M43" s="130">
        <f t="shared" ref="M43" si="11">IF(J43="yes",L43,IF(J43="NA",L43,IF(J43="Partial 75",L43*0.75,IF(J43="Partial 50",L43*0.5,IF(J43="Partial 25",L43*0.25,0)))))</f>
        <v>0</v>
      </c>
      <c r="N43" s="55"/>
      <c r="O43" s="126"/>
    </row>
    <row r="44" spans="1:26" s="47" customFormat="1" ht="45">
      <c r="A44" s="418" t="s">
        <v>61</v>
      </c>
      <c r="B44" s="210">
        <v>10.6</v>
      </c>
      <c r="C44" s="221" t="s">
        <v>135</v>
      </c>
      <c r="D44" s="211"/>
      <c r="E44" s="201"/>
      <c r="F44" s="134" t="s">
        <v>217</v>
      </c>
      <c r="G44" s="171"/>
      <c r="H44" s="68"/>
      <c r="I44" s="68"/>
      <c r="J44" s="201"/>
      <c r="K44" s="68"/>
      <c r="L44" s="151">
        <f>IF(J44="NA",20,20)</f>
        <v>20</v>
      </c>
      <c r="M44" s="130">
        <f>IF(J44="yes",L44,IF(J44="NA",L44,IF(J44="Partial 75",L44*0.75,IF(J44="Partial 50",L44*0.5,IF(J44="Partial 25",L44*0.25,0)))))</f>
        <v>0</v>
      </c>
      <c r="N44" s="55"/>
      <c r="O44" s="126"/>
    </row>
    <row r="45" spans="1:26" s="47" customFormat="1" ht="60">
      <c r="A45" s="423"/>
      <c r="B45" s="198">
        <v>10.7</v>
      </c>
      <c r="C45" s="221" t="s">
        <v>136</v>
      </c>
      <c r="D45" s="211"/>
      <c r="E45" s="201"/>
      <c r="F45" s="134" t="s">
        <v>218</v>
      </c>
      <c r="G45" s="171"/>
      <c r="H45" s="68"/>
      <c r="I45" s="68"/>
      <c r="J45" s="201"/>
      <c r="K45" s="68"/>
      <c r="L45" s="133">
        <f>IF(J45="NA",15,15)</f>
        <v>15</v>
      </c>
      <c r="M45" s="130">
        <f t="shared" ref="M45" si="12">IF(J45="yes",L45,IF(J45="NA",L45,IF(J45="Partial 75",L45*0.75,IF(J45="Partial 50",L45*0.5,IF(J45="Partial 25",L45*0.25,0)))))</f>
        <v>0</v>
      </c>
      <c r="N45" s="55"/>
      <c r="O45" s="126"/>
    </row>
    <row r="46" spans="1:26" s="47" customFormat="1" ht="30">
      <c r="A46" s="418" t="s">
        <v>62</v>
      </c>
      <c r="B46" s="210">
        <v>10.8</v>
      </c>
      <c r="C46" s="134" t="s">
        <v>137</v>
      </c>
      <c r="D46" s="114"/>
      <c r="E46" s="201"/>
      <c r="F46" s="147" t="s">
        <v>219</v>
      </c>
      <c r="G46" s="171"/>
      <c r="H46" s="68"/>
      <c r="I46" s="68"/>
      <c r="J46" s="201"/>
      <c r="K46" s="68"/>
      <c r="L46" s="133">
        <f>IF(J46="NA",20,20)</f>
        <v>20</v>
      </c>
      <c r="M46" s="130">
        <f t="shared" ref="M46:M47" si="13">IF(J46="yes",L46,IF(J46="NA",L46,IF(J46="Partial 75",L46*0.75,IF(J46="Partial 50",L46*0.5,IF(J46="Partial 25",L46*0.25,0)))))</f>
        <v>0</v>
      </c>
      <c r="N46" s="55"/>
      <c r="O46" s="126"/>
    </row>
    <row r="47" spans="1:26" s="47" customFormat="1" ht="90">
      <c r="A47" s="417"/>
      <c r="B47" s="210">
        <v>10.9</v>
      </c>
      <c r="C47" s="221" t="s">
        <v>138</v>
      </c>
      <c r="D47" s="211"/>
      <c r="E47" s="201"/>
      <c r="F47" s="223" t="s">
        <v>220</v>
      </c>
      <c r="G47" s="171"/>
      <c r="H47" s="68"/>
      <c r="I47" s="68"/>
      <c r="J47" s="201"/>
      <c r="K47" s="68"/>
      <c r="L47" s="133">
        <f>IF(J47="NA",15,15)</f>
        <v>15</v>
      </c>
      <c r="M47" s="130">
        <f t="shared" si="13"/>
        <v>0</v>
      </c>
      <c r="N47" s="55"/>
      <c r="O47" s="126"/>
    </row>
    <row r="48" spans="1:26" s="47" customFormat="1" ht="30">
      <c r="A48" s="175" t="s">
        <v>63</v>
      </c>
      <c r="B48" s="267">
        <v>10.1</v>
      </c>
      <c r="C48" s="203" t="s">
        <v>19</v>
      </c>
      <c r="D48" s="211"/>
      <c r="E48" s="201"/>
      <c r="F48" s="134" t="s">
        <v>221</v>
      </c>
      <c r="G48" s="171"/>
      <c r="H48" s="68"/>
      <c r="I48" s="68"/>
      <c r="J48" s="201"/>
      <c r="K48" s="68"/>
      <c r="L48" s="133">
        <f>IF(J48="NA",10,10)</f>
        <v>10</v>
      </c>
      <c r="M48" s="130">
        <f t="shared" ref="M48" si="14">IF(J48="yes",L48,IF(J48="NA",L48,IF(J48="Partial 75",L48*0.75,IF(J48="Partial 50",L48*0.5,IF(J48="Partial 25",L48*0.25,0)))))</f>
        <v>0</v>
      </c>
      <c r="N48" s="55"/>
      <c r="O48" s="126"/>
    </row>
    <row r="49" spans="1:15" s="47" customFormat="1" ht="159.75" customHeight="1">
      <c r="A49" s="418" t="s">
        <v>64</v>
      </c>
      <c r="B49" s="210">
        <v>10.11</v>
      </c>
      <c r="C49" s="134" t="s">
        <v>74</v>
      </c>
      <c r="D49" s="211"/>
      <c r="E49" s="201"/>
      <c r="F49" s="147" t="s">
        <v>222</v>
      </c>
      <c r="G49" s="171"/>
      <c r="H49" s="68"/>
      <c r="I49" s="68"/>
      <c r="J49" s="201"/>
      <c r="K49" s="68"/>
      <c r="L49" s="133">
        <f>IF(J49="NA",30,30)</f>
        <v>30</v>
      </c>
      <c r="M49" s="130">
        <f>IF(J49="yes",L49,IF(J49="NA",L49,IF(J49="Partial 75",L49*0.75,IF(J49="Partial 50",L49*0.5,IF(J49="Partial 25",L49*0.25,0)))))</f>
        <v>0</v>
      </c>
      <c r="N49" s="55"/>
      <c r="O49" s="126"/>
    </row>
    <row r="50" spans="1:15" s="47" customFormat="1" ht="30">
      <c r="A50" s="417"/>
      <c r="B50" s="210">
        <v>10.119999999999999</v>
      </c>
      <c r="C50" s="134" t="s">
        <v>20</v>
      </c>
      <c r="D50" s="135"/>
      <c r="E50" s="201"/>
      <c r="F50" s="147" t="s">
        <v>223</v>
      </c>
      <c r="G50" s="171"/>
      <c r="H50" s="68"/>
      <c r="I50" s="68"/>
      <c r="J50" s="201"/>
      <c r="K50" s="68"/>
      <c r="L50" s="210">
        <f>IF(J50="NA",15,15)</f>
        <v>15</v>
      </c>
      <c r="M50" s="130">
        <f t="shared" ref="M50:M51" si="15">IF(J50="yes",L50,IF(J50="NA",L50,IF(J50="Partial 75",L50*0.75,IF(J50="Partial 50",L50*0.5,IF(J50="Partial 25",L50*0.25,0)))))</f>
        <v>0</v>
      </c>
      <c r="N50" s="55"/>
      <c r="O50" s="126"/>
    </row>
    <row r="51" spans="1:15" s="47" customFormat="1" ht="45.75" thickBot="1">
      <c r="A51" s="417"/>
      <c r="B51" s="198">
        <v>10.130000000000001</v>
      </c>
      <c r="C51" s="134" t="s">
        <v>21</v>
      </c>
      <c r="D51" s="135"/>
      <c r="E51" s="201"/>
      <c r="F51" s="204" t="s">
        <v>224</v>
      </c>
      <c r="G51" s="171"/>
      <c r="H51" s="68"/>
      <c r="I51" s="68"/>
      <c r="J51" s="201"/>
      <c r="K51" s="68"/>
      <c r="L51" s="151">
        <f>IF(J51="NA",20,20)</f>
        <v>20</v>
      </c>
      <c r="M51" s="130">
        <f t="shared" si="15"/>
        <v>0</v>
      </c>
      <c r="N51" s="55"/>
      <c r="O51" s="126"/>
    </row>
    <row r="52" spans="1:15" ht="24" thickBot="1">
      <c r="A52" s="419" t="s">
        <v>80</v>
      </c>
      <c r="B52" s="420"/>
      <c r="C52" s="420"/>
      <c r="D52" s="94"/>
      <c r="E52" s="94"/>
      <c r="F52" s="94"/>
      <c r="G52" s="94"/>
      <c r="H52" s="94"/>
      <c r="I52" s="94"/>
      <c r="J52" s="94"/>
      <c r="K52" s="94"/>
      <c r="L52" s="94"/>
      <c r="M52" s="95"/>
      <c r="N52" s="56"/>
      <c r="O52" s="40"/>
    </row>
    <row r="53" spans="1:15" s="47" customFormat="1" ht="45.75" thickBot="1">
      <c r="A53" s="178" t="s">
        <v>86</v>
      </c>
      <c r="B53" s="155">
        <v>11.1</v>
      </c>
      <c r="C53" s="202" t="s">
        <v>173</v>
      </c>
      <c r="D53" s="91" t="s">
        <v>8</v>
      </c>
      <c r="E53" s="207"/>
      <c r="F53" s="203" t="s">
        <v>253</v>
      </c>
      <c r="G53" s="70"/>
      <c r="H53" s="156"/>
      <c r="I53" s="156"/>
      <c r="J53" s="207"/>
      <c r="K53" s="156"/>
      <c r="L53" s="151">
        <f>IF(J53="NA",20,20)</f>
        <v>20</v>
      </c>
      <c r="M53" s="157">
        <f>IF(J53="yes",L53,IF(J53="NA",L53,IF(J53="Partial 75",L53*0.75,IF(J53="Partial 50",L53*0.5,IF(J53="Partial 25",L53*0.25,0)))))</f>
        <v>0</v>
      </c>
      <c r="N53" s="55"/>
      <c r="O53" s="126"/>
    </row>
    <row r="54" spans="1:15" ht="24" thickBot="1">
      <c r="A54" s="419" t="s">
        <v>81</v>
      </c>
      <c r="B54" s="420"/>
      <c r="C54" s="420"/>
      <c r="D54" s="94"/>
      <c r="E54" s="94"/>
      <c r="F54" s="94"/>
      <c r="G54" s="94"/>
      <c r="H54" s="272"/>
      <c r="I54" s="272"/>
      <c r="J54" s="272"/>
      <c r="K54" s="272"/>
      <c r="L54" s="94"/>
      <c r="M54" s="95"/>
      <c r="N54" s="56"/>
      <c r="O54" s="40"/>
    </row>
    <row r="55" spans="1:15" s="47" customFormat="1" ht="45">
      <c r="A55" s="421" t="s">
        <v>66</v>
      </c>
      <c r="B55" s="125">
        <v>12.1</v>
      </c>
      <c r="C55" s="132" t="s">
        <v>109</v>
      </c>
      <c r="D55" s="91" t="s">
        <v>8</v>
      </c>
      <c r="E55" s="71"/>
      <c r="F55" s="146" t="s">
        <v>225</v>
      </c>
      <c r="G55" s="70"/>
      <c r="H55" s="68"/>
      <c r="I55" s="68"/>
      <c r="J55" s="207"/>
      <c r="K55" s="68"/>
      <c r="L55" s="210">
        <f>IF(J55="NA",40,40)</f>
        <v>40</v>
      </c>
      <c r="M55" s="130">
        <f t="shared" ref="M55" si="16">IF(J55="yes",L55,IF(J55="NA",L55,IF(J55="Partial 75",L55*0.75,IF(J55="Partial 50",L55*0.5,IF(J55="Partial 25",L55*0.25,0)))))</f>
        <v>0</v>
      </c>
      <c r="N55" s="55"/>
      <c r="O55" s="126"/>
    </row>
    <row r="56" spans="1:15" s="47" customFormat="1" ht="30.75" thickBot="1">
      <c r="A56" s="422"/>
      <c r="B56" s="151">
        <v>12.2</v>
      </c>
      <c r="C56" s="148" t="s">
        <v>104</v>
      </c>
      <c r="D56" s="90"/>
      <c r="E56" s="86"/>
      <c r="F56" s="150" t="s">
        <v>226</v>
      </c>
      <c r="G56" s="171"/>
      <c r="H56" s="89"/>
      <c r="I56" s="89"/>
      <c r="J56" s="201"/>
      <c r="K56" s="89"/>
      <c r="L56" s="210">
        <f>IF(J56="NA",15,15)</f>
        <v>15</v>
      </c>
      <c r="M56" s="152">
        <f t="shared" ref="M56" si="17">IF(J56="yes",L56,IF(J56="NA",L56,IF(J56="Partial 75",L56*0.75,IF(J56="Partial 50",L56*0.5,IF(J56="Partial 25",L56*0.25,0)))))</f>
        <v>0</v>
      </c>
      <c r="N56" s="55"/>
      <c r="O56" s="126"/>
    </row>
    <row r="57" spans="1:15" ht="24" thickBot="1">
      <c r="A57" s="419" t="s">
        <v>82</v>
      </c>
      <c r="B57" s="420"/>
      <c r="C57" s="420"/>
      <c r="D57" s="94"/>
      <c r="E57" s="94"/>
      <c r="F57" s="94"/>
      <c r="G57" s="94"/>
      <c r="H57" s="94"/>
      <c r="I57" s="94"/>
      <c r="J57" s="94"/>
      <c r="K57" s="94"/>
      <c r="L57" s="94"/>
      <c r="M57" s="95"/>
      <c r="N57" s="56"/>
      <c r="O57" s="40"/>
    </row>
    <row r="58" spans="1:15" s="47" customFormat="1" ht="75">
      <c r="A58" s="421" t="s">
        <v>174</v>
      </c>
      <c r="B58" s="125">
        <v>13.1</v>
      </c>
      <c r="C58" s="132" t="s">
        <v>175</v>
      </c>
      <c r="D58" s="91" t="s">
        <v>8</v>
      </c>
      <c r="E58" s="71"/>
      <c r="F58" s="132" t="s">
        <v>227</v>
      </c>
      <c r="G58" s="70"/>
      <c r="H58" s="69"/>
      <c r="I58" s="69"/>
      <c r="J58" s="207"/>
      <c r="K58" s="69"/>
      <c r="L58" s="210">
        <f>IF(J58="NA",40,40)</f>
        <v>40</v>
      </c>
      <c r="M58" s="130">
        <f t="shared" ref="M58:M59" si="18">IF(J58="yes",L58,IF(J58="NA",L58,IF(J58="Partial 75",L58*0.75,IF(J58="Partial 50",L58*0.5,IF(J58="Partial 25",L58*0.25,0)))))</f>
        <v>0</v>
      </c>
      <c r="N58" s="55"/>
      <c r="O58" s="126"/>
    </row>
    <row r="59" spans="1:15" s="47" customFormat="1" ht="60">
      <c r="A59" s="417"/>
      <c r="B59" s="133">
        <v>13.2</v>
      </c>
      <c r="C59" s="134" t="s">
        <v>176</v>
      </c>
      <c r="D59" s="135" t="s">
        <v>8</v>
      </c>
      <c r="E59" s="65"/>
      <c r="F59" s="134" t="s">
        <v>228</v>
      </c>
      <c r="G59" s="70"/>
      <c r="H59" s="68"/>
      <c r="I59" s="68"/>
      <c r="J59" s="207"/>
      <c r="K59" s="68"/>
      <c r="L59" s="210">
        <f>IF(J59="NA",40,40)</f>
        <v>40</v>
      </c>
      <c r="M59" s="130">
        <f t="shared" si="18"/>
        <v>0</v>
      </c>
      <c r="N59" s="55"/>
      <c r="O59" s="126"/>
    </row>
    <row r="60" spans="1:15" s="47" customFormat="1" ht="45">
      <c r="A60" s="423"/>
      <c r="B60" s="133">
        <v>13.3</v>
      </c>
      <c r="C60" s="134" t="s">
        <v>17</v>
      </c>
      <c r="D60" s="211"/>
      <c r="E60" s="201"/>
      <c r="F60" s="134" t="s">
        <v>229</v>
      </c>
      <c r="G60" s="171"/>
      <c r="H60" s="68"/>
      <c r="I60" s="68"/>
      <c r="J60" s="201"/>
      <c r="K60" s="68"/>
      <c r="L60" s="133">
        <f>IF(J60="NA",15,15)</f>
        <v>15</v>
      </c>
      <c r="M60" s="130">
        <f t="shared" ref="M60:M61" si="19">IF(J60="yes",L60,IF(J60="NA",L60,IF(J60="Partial 75",L60*0.75,IF(J60="Partial 50",L60*0.5,IF(J60="Partial 25",L60*0.25,0)))))</f>
        <v>0</v>
      </c>
      <c r="N60" s="55"/>
      <c r="O60" s="126"/>
    </row>
    <row r="61" spans="1:15" s="47" customFormat="1" ht="60.75" thickBot="1">
      <c r="A61" s="175" t="s">
        <v>67</v>
      </c>
      <c r="B61" s="133">
        <v>13.4</v>
      </c>
      <c r="C61" s="134" t="s">
        <v>18</v>
      </c>
      <c r="D61" s="211"/>
      <c r="E61" s="201"/>
      <c r="F61" s="134" t="s">
        <v>230</v>
      </c>
      <c r="G61" s="171"/>
      <c r="H61" s="156"/>
      <c r="I61" s="156"/>
      <c r="J61" s="201"/>
      <c r="K61" s="156"/>
      <c r="L61" s="133">
        <f>IF(J61="NA",30,30)</f>
        <v>30</v>
      </c>
      <c r="M61" s="130">
        <f t="shared" si="19"/>
        <v>0</v>
      </c>
      <c r="N61" s="55"/>
      <c r="O61" s="126"/>
    </row>
    <row r="62" spans="1:15" ht="24" thickBot="1">
      <c r="A62" s="419" t="s">
        <v>99</v>
      </c>
      <c r="B62" s="420"/>
      <c r="C62" s="420"/>
      <c r="D62" s="94"/>
      <c r="E62" s="94"/>
      <c r="F62" s="94"/>
      <c r="G62" s="94"/>
      <c r="H62" s="94"/>
      <c r="I62" s="94"/>
      <c r="J62" s="94"/>
      <c r="K62" s="94"/>
      <c r="L62" s="94"/>
      <c r="M62" s="95"/>
      <c r="N62" s="56"/>
      <c r="O62" s="40"/>
    </row>
    <row r="63" spans="1:15" s="47" customFormat="1" ht="30">
      <c r="A63" s="418" t="s">
        <v>68</v>
      </c>
      <c r="B63" s="133">
        <v>14.2</v>
      </c>
      <c r="C63" s="134" t="s">
        <v>105</v>
      </c>
      <c r="D63" s="135" t="s">
        <v>8</v>
      </c>
      <c r="E63" s="65"/>
      <c r="F63" s="134" t="s">
        <v>231</v>
      </c>
      <c r="G63" s="70"/>
      <c r="H63" s="68"/>
      <c r="I63" s="68"/>
      <c r="J63" s="207"/>
      <c r="K63" s="68"/>
      <c r="L63" s="210">
        <f>IF(J63="NA",40,40)</f>
        <v>40</v>
      </c>
      <c r="M63" s="130">
        <f t="shared" ref="M63" si="20">IF(J63="yes",L63,IF(J63="NA",L63,IF(J63="Partial 75",L63*0.75,IF(J63="Partial 50",L63*0.5,IF(J63="Partial 25",L63*0.25,0)))))</f>
        <v>0</v>
      </c>
      <c r="N63" s="55"/>
      <c r="O63" s="126"/>
    </row>
    <row r="64" spans="1:15" s="47" customFormat="1" ht="45.75" thickBot="1">
      <c r="A64" s="417"/>
      <c r="B64" s="133">
        <v>14.3</v>
      </c>
      <c r="C64" s="134" t="s">
        <v>16</v>
      </c>
      <c r="D64" s="211"/>
      <c r="E64" s="65"/>
      <c r="F64" s="134" t="s">
        <v>232</v>
      </c>
      <c r="G64" s="171"/>
      <c r="H64" s="68"/>
      <c r="I64" s="68"/>
      <c r="J64" s="201"/>
      <c r="K64" s="68"/>
      <c r="L64" s="151">
        <f>IF(J64="NA",20,20)</f>
        <v>20</v>
      </c>
      <c r="M64" s="130">
        <f t="shared" ref="M64" si="21">IF(J64="yes",L64,IF(J64="NA",L64,IF(J64="Partial 75",L64*0.75,IF(J64="Partial 50",L64*0.5,IF(J64="Partial 25",L64*0.25,0)))))</f>
        <v>0</v>
      </c>
      <c r="N64" s="55"/>
      <c r="O64" s="126"/>
    </row>
    <row r="65" spans="1:31" s="17" customFormat="1" ht="24" thickBot="1">
      <c r="A65" s="415" t="s">
        <v>83</v>
      </c>
      <c r="B65" s="416"/>
      <c r="C65" s="416"/>
      <c r="D65" s="87"/>
      <c r="E65" s="87"/>
      <c r="F65" s="87"/>
      <c r="G65" s="87"/>
      <c r="H65" s="87"/>
      <c r="I65" s="87"/>
      <c r="J65" s="87"/>
      <c r="K65" s="87"/>
      <c r="L65" s="87"/>
      <c r="M65" s="88"/>
      <c r="N65" s="54"/>
      <c r="O65" s="39"/>
      <c r="P65" s="16"/>
      <c r="Q65" s="15"/>
      <c r="R65" s="10"/>
      <c r="S65" s="11"/>
      <c r="T65" s="10"/>
      <c r="U65" s="10"/>
      <c r="V65" s="10"/>
      <c r="W65" s="10"/>
      <c r="X65" s="10"/>
      <c r="Y65" s="10"/>
      <c r="Z65" s="10"/>
    </row>
    <row r="66" spans="1:31" s="47" customFormat="1" ht="45">
      <c r="A66" s="417" t="s">
        <v>77</v>
      </c>
      <c r="B66" s="127">
        <v>15.1</v>
      </c>
      <c r="C66" s="209" t="s">
        <v>177</v>
      </c>
      <c r="D66" s="211" t="s">
        <v>8</v>
      </c>
      <c r="E66" s="207"/>
      <c r="F66" s="209" t="s">
        <v>233</v>
      </c>
      <c r="G66" s="70"/>
      <c r="H66" s="72"/>
      <c r="I66" s="72"/>
      <c r="J66" s="207"/>
      <c r="K66" s="72"/>
      <c r="L66" s="210">
        <v>50</v>
      </c>
      <c r="M66" s="130">
        <f t="shared" ref="M66:M69" si="22">IF(J66="yes",L66,IF(J66="NA",L66,IF(J66="Partial 75",L66*0.75,IF(J66="Partial 50",L66*0.5,IF(J66="Partial 25",L66*0.25,0)))))</f>
        <v>0</v>
      </c>
      <c r="N66" s="57"/>
      <c r="O66" s="126"/>
    </row>
    <row r="67" spans="1:31" s="47" customFormat="1" ht="105">
      <c r="A67" s="417"/>
      <c r="B67" s="133">
        <v>15.2</v>
      </c>
      <c r="C67" s="134" t="s">
        <v>265</v>
      </c>
      <c r="D67" s="211"/>
      <c r="E67" s="65"/>
      <c r="F67" s="134" t="s">
        <v>234</v>
      </c>
      <c r="G67" s="171"/>
      <c r="H67" s="72"/>
      <c r="I67" s="72"/>
      <c r="J67" s="201"/>
      <c r="K67" s="72"/>
      <c r="L67" s="151">
        <v>30</v>
      </c>
      <c r="M67" s="208">
        <f t="shared" si="22"/>
        <v>0</v>
      </c>
      <c r="N67" s="57"/>
      <c r="O67" s="126"/>
    </row>
    <row r="68" spans="1:31" s="47" customFormat="1" ht="75">
      <c r="A68" s="418" t="s">
        <v>178</v>
      </c>
      <c r="B68" s="133">
        <v>15.3</v>
      </c>
      <c r="C68" s="134" t="s">
        <v>179</v>
      </c>
      <c r="D68" s="211"/>
      <c r="E68" s="65"/>
      <c r="F68" s="134" t="s">
        <v>235</v>
      </c>
      <c r="G68" s="171"/>
      <c r="H68" s="72"/>
      <c r="I68" s="72"/>
      <c r="J68" s="201"/>
      <c r="K68" s="72"/>
      <c r="L68" s="210">
        <f>IF(J68="NA",40,40)</f>
        <v>40</v>
      </c>
      <c r="M68" s="208">
        <f t="shared" si="22"/>
        <v>0</v>
      </c>
      <c r="N68" s="57"/>
      <c r="O68" s="126"/>
    </row>
    <row r="69" spans="1:31" s="47" customFormat="1" ht="45.75" thickBot="1">
      <c r="A69" s="417"/>
      <c r="B69" s="133">
        <v>15.4</v>
      </c>
      <c r="C69" s="134" t="s">
        <v>180</v>
      </c>
      <c r="D69" s="135"/>
      <c r="E69" s="65"/>
      <c r="F69" s="134" t="s">
        <v>236</v>
      </c>
      <c r="G69" s="171"/>
      <c r="H69" s="72"/>
      <c r="I69" s="72"/>
      <c r="J69" s="201"/>
      <c r="K69" s="72"/>
      <c r="L69" s="133">
        <f>IF(J69="NA",20,20)</f>
        <v>20</v>
      </c>
      <c r="M69" s="208">
        <f t="shared" si="22"/>
        <v>0</v>
      </c>
      <c r="N69" s="57"/>
      <c r="O69" s="126"/>
    </row>
    <row r="70" spans="1:31" s="17" customFormat="1" ht="24" thickBot="1">
      <c r="A70" s="415" t="s">
        <v>84</v>
      </c>
      <c r="B70" s="416"/>
      <c r="C70" s="416"/>
      <c r="D70" s="87"/>
      <c r="E70" s="87"/>
      <c r="F70" s="87"/>
      <c r="G70" s="87"/>
      <c r="H70" s="87"/>
      <c r="I70" s="87"/>
      <c r="J70" s="87"/>
      <c r="K70" s="87"/>
      <c r="L70" s="87"/>
      <c r="M70" s="88"/>
      <c r="N70" s="54"/>
      <c r="O70" s="39"/>
      <c r="P70" s="16"/>
      <c r="Q70" s="15"/>
      <c r="R70" s="10"/>
      <c r="S70" s="11"/>
      <c r="T70" s="10"/>
      <c r="U70" s="10"/>
      <c r="V70" s="10"/>
      <c r="W70" s="10"/>
      <c r="X70" s="10"/>
      <c r="Y70" s="10"/>
      <c r="Z70" s="10"/>
    </row>
    <row r="71" spans="1:31" s="124" customFormat="1" ht="45.75" thickBot="1">
      <c r="A71" s="175" t="s">
        <v>70</v>
      </c>
      <c r="B71" s="127">
        <v>16.100000000000001</v>
      </c>
      <c r="C71" s="158" t="s">
        <v>181</v>
      </c>
      <c r="D71" s="211" t="s">
        <v>8</v>
      </c>
      <c r="E71" s="66"/>
      <c r="F71" s="158" t="s">
        <v>237</v>
      </c>
      <c r="G71" s="70"/>
      <c r="H71" s="67"/>
      <c r="I71" s="67"/>
      <c r="J71" s="207"/>
      <c r="K71" s="129"/>
      <c r="L71" s="210">
        <f>IF(J71="NA",40,40)</f>
        <v>40</v>
      </c>
      <c r="M71" s="130">
        <f>IF(J71="yes",L71,IF(J71="NA",L71,IF(J71="Partial 75",L71*0.75,IF(J71="Partial 50",L71*0.5,IF(J71="Partial 25",L71*0.25,0)))))</f>
        <v>0</v>
      </c>
      <c r="N71" s="55"/>
      <c r="O71" s="118">
        <f>IF(ISERROR((#REF!/#REF!)*#REF!),0,(#REF!/#REF!)*#REF!)</f>
        <v>0</v>
      </c>
      <c r="P71" s="119" t="e">
        <f>IF(#REF!="yes",Q71,IF(#REF!="No",Q71,IF(#REF!="NA",0,IF(#REF!="Partial 75",Q71,IF(#REF!="Partial 50",Q71,0)))))</f>
        <v>#REF!</v>
      </c>
      <c r="Q71" s="120">
        <v>1.2E-2</v>
      </c>
      <c r="R71" s="121"/>
      <c r="S71" s="122"/>
      <c r="T71" s="123"/>
      <c r="U71" s="121"/>
      <c r="V71" s="121"/>
      <c r="W71" s="121"/>
      <c r="X71" s="121"/>
      <c r="Y71" s="121"/>
      <c r="Z71" s="121"/>
      <c r="AA71" s="121"/>
      <c r="AB71" s="121"/>
      <c r="AC71" s="121"/>
      <c r="AD71" s="121"/>
      <c r="AE71" s="121"/>
    </row>
    <row r="72" spans="1:31" ht="16.5" thickBot="1">
      <c r="K72" s="83"/>
      <c r="L72" s="84" t="s">
        <v>34</v>
      </c>
      <c r="M72" s="85">
        <f>' RISK SCORESHEET'!L26</f>
        <v>0</v>
      </c>
      <c r="N72" s="58"/>
      <c r="O72" s="40"/>
    </row>
    <row r="73" spans="1:31">
      <c r="J73"/>
    </row>
    <row r="74" spans="1:31">
      <c r="J74"/>
    </row>
    <row r="75" spans="1:31" ht="15">
      <c r="J75" s="80"/>
      <c r="K75" s="81"/>
    </row>
    <row r="76" spans="1:31">
      <c r="J76" s="82"/>
    </row>
    <row r="78" spans="1:31" ht="15">
      <c r="J78" s="80"/>
    </row>
    <row r="88" spans="11:11">
      <c r="K88" s="82"/>
    </row>
  </sheetData>
  <sheetProtection sheet="1" formatCells="0" formatRows="0" selectLockedCells="1"/>
  <protectedRanges>
    <protectedRange sqref="L3:L4 I7:K7" name="Range5"/>
    <protectedRange sqref="K7" name="Range1_2_2"/>
    <protectedRange sqref="K39 K8 K22 K14:K17" name="Range1_2"/>
    <protectedRange sqref="L3:L4" name="Range4"/>
  </protectedRanges>
  <dataConsolidate/>
  <mergeCells count="32">
    <mergeCell ref="A1:C1"/>
    <mergeCell ref="A34:C34"/>
    <mergeCell ref="A38:C38"/>
    <mergeCell ref="A57:C57"/>
    <mergeCell ref="A3:J3"/>
    <mergeCell ref="A16:A17"/>
    <mergeCell ref="A40:A42"/>
    <mergeCell ref="L2:M2"/>
    <mergeCell ref="A44:A45"/>
    <mergeCell ref="A6:M6"/>
    <mergeCell ref="A8:C8"/>
    <mergeCell ref="A11:C11"/>
    <mergeCell ref="A18:C18"/>
    <mergeCell ref="A24:C24"/>
    <mergeCell ref="A27:C27"/>
    <mergeCell ref="A32:C32"/>
    <mergeCell ref="A70:C70"/>
    <mergeCell ref="A66:A67"/>
    <mergeCell ref="A68:A69"/>
    <mergeCell ref="A21:C21"/>
    <mergeCell ref="A49:A51"/>
    <mergeCell ref="A46:A47"/>
    <mergeCell ref="A55:A56"/>
    <mergeCell ref="A65:C65"/>
    <mergeCell ref="A63:A64"/>
    <mergeCell ref="A25:A26"/>
    <mergeCell ref="A30:A31"/>
    <mergeCell ref="A35:A37"/>
    <mergeCell ref="A52:C52"/>
    <mergeCell ref="A54:C54"/>
    <mergeCell ref="A62:C62"/>
    <mergeCell ref="A58:A60"/>
  </mergeCells>
  <phoneticPr fontId="5" type="noConversion"/>
  <conditionalFormatting sqref="F28:F31 F55:F56 F46:F51 F66:F69">
    <cfRule type="expression" dxfId="52" priority="529">
      <formula>$F28="Mandatory"</formula>
    </cfRule>
  </conditionalFormatting>
  <conditionalFormatting sqref="F28:F31 F55:F56 F46:F51 F66:F69">
    <cfRule type="expression" dxfId="51" priority="528">
      <formula>AND($G28="No",$M28=TRUE)</formula>
    </cfRule>
  </conditionalFormatting>
  <conditionalFormatting sqref="F28:F31 F55:F56 F46:F51 F66:F69">
    <cfRule type="expression" dxfId="50" priority="526">
      <formula>AND($F28="Mandatory",$G28="No")</formula>
    </cfRule>
  </conditionalFormatting>
  <conditionalFormatting sqref="F28 F55 F51 F67">
    <cfRule type="expression" dxfId="49" priority="596">
      <formula>AND($G28="No",$P27=TRUE)</formula>
    </cfRule>
  </conditionalFormatting>
  <conditionalFormatting sqref="F48">
    <cfRule type="expression" dxfId="48" priority="612">
      <formula>AND($G48="No",#REF!=TRUE)</formula>
    </cfRule>
  </conditionalFormatting>
  <conditionalFormatting sqref="F46">
    <cfRule type="expression" dxfId="47" priority="628">
      <formula>AND($G46="No",#REF!=TRUE)</formula>
    </cfRule>
  </conditionalFormatting>
  <conditionalFormatting sqref="F49">
    <cfRule type="expression" dxfId="46" priority="634">
      <formula>AND($G49="No",#REF!=TRUE)</formula>
    </cfRule>
  </conditionalFormatting>
  <conditionalFormatting sqref="J7 J12 J19 J23 J39 J55 J58:J59 J63 J66:J69 J14">
    <cfRule type="containsText" dxfId="45" priority="327" operator="containsText" text="No">
      <formula>NOT(ISERROR(SEARCH("No",J7)))</formula>
    </cfRule>
  </conditionalFormatting>
  <conditionalFormatting sqref="J75:K75">
    <cfRule type="expression" dxfId="44" priority="321" stopIfTrue="1">
      <formula>$K$7="Yes"</formula>
    </cfRule>
    <cfRule type="expression" dxfId="43" priority="322" stopIfTrue="1">
      <formula>$K$7="No"</formula>
    </cfRule>
    <cfRule type="colorScale" priority="323">
      <colorScale>
        <cfvo type="num" val="0"/>
        <cfvo type="num" val="0"/>
        <color rgb="FFFF7128"/>
        <color rgb="FF00B050"/>
      </colorScale>
    </cfRule>
    <cfRule type="colorScale" priority="324">
      <colorScale>
        <cfvo type="min"/>
        <cfvo type="max"/>
        <color rgb="FFFF7128"/>
        <color rgb="FF00B050"/>
      </colorScale>
    </cfRule>
    <cfRule type="colorScale" priority="325">
      <colorScale>
        <cfvo type="min"/>
        <cfvo type="max"/>
        <color rgb="FFFF7128"/>
        <color rgb="FF92D050"/>
      </colorScale>
    </cfRule>
  </conditionalFormatting>
  <conditionalFormatting sqref="J78">
    <cfRule type="expression" dxfId="42" priority="316" stopIfTrue="1">
      <formula>$K$7="Yes"</formula>
    </cfRule>
    <cfRule type="expression" dxfId="41" priority="317" stopIfTrue="1">
      <formula>$K$7="No"</formula>
    </cfRule>
    <cfRule type="colorScale" priority="318">
      <colorScale>
        <cfvo type="num" val="0"/>
        <cfvo type="num" val="0"/>
        <color rgb="FFFF7128"/>
        <color rgb="FF00B050"/>
      </colorScale>
    </cfRule>
    <cfRule type="colorScale" priority="319">
      <colorScale>
        <cfvo type="min"/>
        <cfvo type="max"/>
        <color rgb="FFFF7128"/>
        <color rgb="FF00B050"/>
      </colorScale>
    </cfRule>
    <cfRule type="colorScale" priority="320">
      <colorScale>
        <cfvo type="min"/>
        <cfvo type="max"/>
        <color rgb="FFFF7128"/>
        <color rgb="FF92D050"/>
      </colorScale>
    </cfRule>
  </conditionalFormatting>
  <conditionalFormatting sqref="F56 F69">
    <cfRule type="expression" dxfId="40" priority="644">
      <formula>AND($G56="No",#REF!=TRUE)</formula>
    </cfRule>
  </conditionalFormatting>
  <conditionalFormatting sqref="F61">
    <cfRule type="expression" dxfId="39" priority="297">
      <formula>$F61="Mandatory"</formula>
    </cfRule>
  </conditionalFormatting>
  <conditionalFormatting sqref="F61">
    <cfRule type="expression" dxfId="38" priority="296">
      <formula>AND($G61="No",$M61=TRUE)</formula>
    </cfRule>
  </conditionalFormatting>
  <conditionalFormatting sqref="F61">
    <cfRule type="expression" dxfId="37" priority="295">
      <formula>AND($F61="Mandatory",$G61="No")</formula>
    </cfRule>
  </conditionalFormatting>
  <conditionalFormatting sqref="F61">
    <cfRule type="expression" dxfId="36" priority="298">
      <formula>AND($G61="No",#REF!=TRUE)</formula>
    </cfRule>
  </conditionalFormatting>
  <conditionalFormatting sqref="F30">
    <cfRule type="expression" dxfId="35" priority="667">
      <formula>AND($G30="No",#REF!=TRUE)</formula>
    </cfRule>
  </conditionalFormatting>
  <conditionalFormatting sqref="F29 F31 F47 F66 F50">
    <cfRule type="expression" dxfId="34" priority="674">
      <formula>AND($G29="No",#REF!=TRUE)</formula>
    </cfRule>
  </conditionalFormatting>
  <conditionalFormatting sqref="F25">
    <cfRule type="expression" dxfId="33" priority="199">
      <formula>$F25="Mandatory"</formula>
    </cfRule>
  </conditionalFormatting>
  <conditionalFormatting sqref="F25">
    <cfRule type="expression" dxfId="32" priority="198">
      <formula>AND($G25="No",$M25=TRUE)</formula>
    </cfRule>
  </conditionalFormatting>
  <conditionalFormatting sqref="F25">
    <cfRule type="expression" dxfId="31" priority="197">
      <formula>AND($F25="Mandatory",$G25="No")</formula>
    </cfRule>
  </conditionalFormatting>
  <conditionalFormatting sqref="F25">
    <cfRule type="expression" dxfId="30" priority="200">
      <formula>AND($G25="No",#REF!=TRUE)</formula>
    </cfRule>
  </conditionalFormatting>
  <conditionalFormatting sqref="F33">
    <cfRule type="expression" dxfId="29" priority="195">
      <formula>$F33="Mandatory"</formula>
    </cfRule>
  </conditionalFormatting>
  <conditionalFormatting sqref="F33">
    <cfRule type="expression" dxfId="28" priority="194">
      <formula>AND($G33="No",$M33=TRUE)</formula>
    </cfRule>
  </conditionalFormatting>
  <conditionalFormatting sqref="F33">
    <cfRule type="expression" dxfId="27" priority="193">
      <formula>AND($F33="Mandatory",$G33="No")</formula>
    </cfRule>
  </conditionalFormatting>
  <conditionalFormatting sqref="F33">
    <cfRule type="expression" dxfId="26" priority="196">
      <formula>AND($G33="No",#REF!=TRUE)</formula>
    </cfRule>
  </conditionalFormatting>
  <conditionalFormatting sqref="J13">
    <cfRule type="containsText" dxfId="25" priority="21" operator="containsText" text="No">
      <formula>NOT(ISERROR(SEARCH("No",J13)))</formula>
    </cfRule>
  </conditionalFormatting>
  <conditionalFormatting sqref="J9:J10">
    <cfRule type="containsText" dxfId="24" priority="18" operator="containsText" text="No">
      <formula>NOT(ISERROR(SEARCH("No",J9)))</formula>
    </cfRule>
  </conditionalFormatting>
  <conditionalFormatting sqref="J25">
    <cfRule type="containsText" dxfId="23" priority="16" operator="containsText" text="No">
      <formula>NOT(ISERROR(SEARCH("No",J25)))</formula>
    </cfRule>
  </conditionalFormatting>
  <conditionalFormatting sqref="J35">
    <cfRule type="containsText" dxfId="22" priority="15" operator="containsText" text="No">
      <formula>NOT(ISERROR(SEARCH("No",J35)))</formula>
    </cfRule>
  </conditionalFormatting>
  <conditionalFormatting sqref="J53">
    <cfRule type="containsText" dxfId="21" priority="14" operator="containsText" text="No">
      <formula>NOT(ISERROR(SEARCH("No",J53)))</formula>
    </cfRule>
  </conditionalFormatting>
  <conditionalFormatting sqref="J71">
    <cfRule type="containsText" dxfId="20" priority="13" operator="containsText" text="No">
      <formula>NOT(ISERROR(SEARCH("No",J71)))</formula>
    </cfRule>
  </conditionalFormatting>
  <conditionalFormatting sqref="J15:J17">
    <cfRule type="containsText" dxfId="19" priority="12" operator="containsText" text="No">
      <formula>NOT(ISERROR(SEARCH("No",J15)))</formula>
    </cfRule>
  </conditionalFormatting>
  <conditionalFormatting sqref="J20">
    <cfRule type="containsText" dxfId="18" priority="11" operator="containsText" text="No">
      <formula>NOT(ISERROR(SEARCH("No",J20)))</formula>
    </cfRule>
  </conditionalFormatting>
  <conditionalFormatting sqref="J22">
    <cfRule type="containsText" dxfId="17" priority="10" operator="containsText" text="No">
      <formula>NOT(ISERROR(SEARCH("No",J22)))</formula>
    </cfRule>
  </conditionalFormatting>
  <conditionalFormatting sqref="J26">
    <cfRule type="containsText" dxfId="16" priority="9" operator="containsText" text="No">
      <formula>NOT(ISERROR(SEARCH("No",J26)))</formula>
    </cfRule>
  </conditionalFormatting>
  <conditionalFormatting sqref="J28:J31">
    <cfRule type="containsText" dxfId="15" priority="8" operator="containsText" text="No">
      <formula>NOT(ISERROR(SEARCH("No",J28)))</formula>
    </cfRule>
  </conditionalFormatting>
  <conditionalFormatting sqref="J33">
    <cfRule type="containsText" dxfId="14" priority="7" operator="containsText" text="No">
      <formula>NOT(ISERROR(SEARCH("No",J33)))</formula>
    </cfRule>
  </conditionalFormatting>
  <conditionalFormatting sqref="J36:J37">
    <cfRule type="containsText" dxfId="13" priority="6" operator="containsText" text="No">
      <formula>NOT(ISERROR(SEARCH("No",J36)))</formula>
    </cfRule>
  </conditionalFormatting>
  <conditionalFormatting sqref="J40:J51">
    <cfRule type="containsText" dxfId="12" priority="5" operator="containsText" text="No">
      <formula>NOT(ISERROR(SEARCH("No",J40)))</formula>
    </cfRule>
  </conditionalFormatting>
  <conditionalFormatting sqref="J56">
    <cfRule type="containsText" dxfId="11" priority="4" operator="containsText" text="No">
      <formula>NOT(ISERROR(SEARCH("No",J56)))</formula>
    </cfRule>
  </conditionalFormatting>
  <conditionalFormatting sqref="J60:J61">
    <cfRule type="containsText" dxfId="10" priority="3" operator="containsText" text="No">
      <formula>NOT(ISERROR(SEARCH("No",J60)))</formula>
    </cfRule>
  </conditionalFormatting>
  <conditionalFormatting sqref="J64">
    <cfRule type="containsText" dxfId="9" priority="2" operator="containsText" text="No">
      <formula>NOT(ISERROR(SEARCH("No",J64)))</formula>
    </cfRule>
  </conditionalFormatting>
  <conditionalFormatting sqref="F68">
    <cfRule type="expression" dxfId="8" priority="682">
      <formula>AND($G68="No",#REF!=TRUE)</formula>
    </cfRule>
  </conditionalFormatting>
  <dataValidations count="5">
    <dataValidation type="list" allowBlank="1" showInputMessage="1" showErrorMessage="1" sqref="E25:E26 E20 E71 E36:E37 E33 E13:E17 E40:E51 E60:E61 E28:E31 E22 E56 E67:E69" xr:uid="{00000000-0002-0000-0500-000000000000}">
      <formula1>"Yes,No,NA"</formula1>
    </dataValidation>
    <dataValidation type="list" allowBlank="1" showInputMessage="1" showErrorMessage="1" sqref="G19 E66 G25 G55 G7 E35 E58:E59 G12 E55 G53 E39 G71 G23 G39 E63:E64 G66 G58:G59 G9:G10 G35 G63 E12 E53 G14" xr:uid="{00000000-0002-0000-0500-000001000000}">
      <formula1>"Yes,No"</formula1>
    </dataValidation>
    <dataValidation type="list" allowBlank="1" showInputMessage="1" showErrorMessage="1" sqref="J63 J23 J58:J59 J55 J7 J39 J19 E19 J12 J66 E9:E10 J25 J53 E7 J9:J10 J35 J71 E23 J14" xr:uid="{00000000-0002-0000-0500-000002000000}">
      <formula1>"Yes, No"</formula1>
    </dataValidation>
    <dataValidation type="list" allowBlank="1" showInputMessage="1" showErrorMessage="1" sqref="G64 G56 G28:G31 G20 G40:G51 G60:G61 G13 G33 G15:G17 G26 G22 G36:G37 G67:G69" xr:uid="{00000000-0002-0000-0500-000003000000}">
      <formula1>"Yes,No,Partial,NA"</formula1>
    </dataValidation>
    <dataValidation type="list" allowBlank="1" showInputMessage="1" showErrorMessage="1" sqref="J67:J69 J56 J13 J60:J61 J15:J17 J20 J64 J33 J26 J36:J37 J28:J31 J22 J40:J51" xr:uid="{00000000-0002-0000-0500-000004000000}">
      <formula1>"Yes, Partial 75, Partial 50, Partial 25, NA, No"</formula1>
    </dataValidation>
  </dataValidations>
  <pageMargins left="0.70866141732283472" right="0.70866141732283472" top="0.74803149606299213" bottom="0.74803149606299213" header="0.31496062992125984" footer="0.31496062992125984"/>
  <pageSetup paperSize="8" scale="42" fitToHeight="0" orientation="landscape" r:id="rId1"/>
  <headerFooter differentOddEven="1" differentFirst="1">
    <oddHeader>&amp;R&amp;G</oddHeader>
    <oddFooter>&amp;L&amp;14MD-18-400 (Version 5.0)&amp;C&amp;"Arial,Bold"&amp;14QUEENSLAND RAIL OFFICIAL&amp;R&amp;14Page &amp;P of &amp;N</oddFooter>
    <evenHeader>&amp;R&amp;G</evenHeader>
    <evenFooter>&amp;L&amp;14MD-18-400 (Version 5.0)&amp;C&amp;"Arial,Bold"&amp;14QUEENSLAND RAIL OFFICIAL&amp;R&amp;14Page &amp;P of &amp;N</evenFooter>
    <firstHeader>&amp;R&amp;G</firstHeader>
    <firstFooter>&amp;L&amp;14MD-18-400 (Version 5.0)&amp;C&amp;"Arial,Bold"&amp;14QUEENSLAND RAIL OFFICIAL&amp;R&amp;14Page &amp;P of &amp;N</first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C00000"/>
    <pageSetUpPr fitToPage="1"/>
  </sheetPr>
  <dimension ref="B1:Y87"/>
  <sheetViews>
    <sheetView showGridLines="0" zoomScale="85" zoomScaleNormal="85" zoomScaleSheetLayoutView="100" workbookViewId="0">
      <selection activeCell="B3" sqref="B3:M3"/>
    </sheetView>
  </sheetViews>
  <sheetFormatPr defaultColWidth="9.140625" defaultRowHeight="14.25"/>
  <cols>
    <col min="1" max="1" width="2.140625" style="4" customWidth="1"/>
    <col min="2" max="2" width="30.28515625" style="7" customWidth="1"/>
    <col min="3" max="3" width="24.7109375" style="7" customWidth="1"/>
    <col min="4" max="4" width="29.42578125" style="105" customWidth="1"/>
    <col min="5" max="5" width="18.140625" style="4" customWidth="1"/>
    <col min="6" max="6" width="12.7109375" style="20" customWidth="1"/>
    <col min="7" max="7" width="12.7109375" style="8" customWidth="1"/>
    <col min="8" max="8" width="12.7109375" style="4" customWidth="1"/>
    <col min="9" max="9" width="14.140625" style="9" customWidth="1"/>
    <col min="10" max="10" width="9.140625" style="4"/>
    <col min="11" max="11" width="10.28515625" style="4" customWidth="1"/>
    <col min="12" max="12" width="12.7109375" style="4" customWidth="1"/>
    <col min="13" max="13" width="8.7109375" style="6" customWidth="1"/>
    <col min="14" max="25" width="9.140625" style="6"/>
    <col min="26" max="16384" width="9.140625" style="4"/>
  </cols>
  <sheetData>
    <row r="1" spans="2:25" s="14" customFormat="1" ht="12.75" customHeight="1">
      <c r="B1" s="478"/>
      <c r="C1" s="478"/>
      <c r="D1" s="478"/>
      <c r="E1" s="478"/>
      <c r="F1" s="478"/>
      <c r="G1" s="478"/>
      <c r="H1" s="478"/>
      <c r="I1" s="478"/>
      <c r="J1" s="478"/>
      <c r="K1" s="478"/>
      <c r="L1" s="478"/>
      <c r="M1" s="478"/>
    </row>
    <row r="2" spans="2:25" s="334" customFormat="1" ht="59.25" customHeight="1">
      <c r="C2" s="508" t="s">
        <v>191</v>
      </c>
      <c r="D2" s="508"/>
      <c r="E2" s="508"/>
      <c r="F2" s="508"/>
      <c r="G2" s="508"/>
      <c r="H2" s="508"/>
      <c r="I2" s="508"/>
      <c r="J2" s="508"/>
      <c r="K2" s="508"/>
      <c r="L2" s="508"/>
      <c r="M2" s="508"/>
      <c r="Q2" s="335"/>
      <c r="R2" s="335"/>
      <c r="S2" s="335"/>
      <c r="T2" s="335"/>
      <c r="U2" s="335"/>
    </row>
    <row r="3" spans="2:25" s="336" customFormat="1" ht="41.1" customHeight="1">
      <c r="B3" s="479" t="s">
        <v>52</v>
      </c>
      <c r="C3" s="479"/>
      <c r="D3" s="479"/>
      <c r="E3" s="479"/>
      <c r="F3" s="479"/>
      <c r="G3" s="479"/>
      <c r="H3" s="479"/>
      <c r="I3" s="479"/>
      <c r="J3" s="479"/>
      <c r="K3" s="479"/>
      <c r="L3" s="479"/>
      <c r="M3" s="479"/>
      <c r="N3" s="337"/>
      <c r="O3" s="337"/>
      <c r="P3" s="337"/>
      <c r="Q3" s="338"/>
      <c r="R3" s="339"/>
      <c r="S3" s="339"/>
      <c r="T3" s="339"/>
      <c r="U3" s="339"/>
      <c r="V3" s="337"/>
      <c r="W3" s="337"/>
      <c r="X3" s="337"/>
      <c r="Y3" s="337"/>
    </row>
    <row r="4" spans="2:25" s="340" customFormat="1" ht="30" customHeight="1">
      <c r="B4" s="341" t="s">
        <v>90</v>
      </c>
      <c r="C4" s="341">
        <f>'CONTRACTOR''S DETAILS'!E5</f>
        <v>0</v>
      </c>
      <c r="D4" s="342"/>
      <c r="E4" s="343"/>
      <c r="F4" s="344"/>
      <c r="G4" s="344"/>
      <c r="H4" s="344"/>
      <c r="I4" s="344"/>
      <c r="J4" s="345"/>
      <c r="K4" s="345"/>
      <c r="L4" s="344"/>
      <c r="M4" s="346"/>
      <c r="N4" s="337"/>
      <c r="O4" s="347"/>
      <c r="P4" s="348"/>
      <c r="Q4" s="338"/>
      <c r="R4" s="339"/>
      <c r="S4" s="339"/>
      <c r="T4" s="339"/>
      <c r="U4" s="339"/>
      <c r="V4" s="348"/>
      <c r="W4" s="348"/>
      <c r="X4" s="348"/>
      <c r="Y4" s="348"/>
    </row>
    <row r="5" spans="2:25" s="5" customFormat="1" ht="18.75">
      <c r="B5" s="247" t="s">
        <v>146</v>
      </c>
      <c r="C5" s="280">
        <f>'SECTION 1 - CAT 1 QUESTIONNAIRE'!L4</f>
        <v>0</v>
      </c>
      <c r="D5" s="236"/>
      <c r="E5" s="231"/>
      <c r="F5" s="232"/>
      <c r="G5" s="232"/>
      <c r="H5" s="232"/>
      <c r="I5" s="232"/>
      <c r="J5" s="233"/>
      <c r="K5" s="233"/>
      <c r="L5" s="237"/>
      <c r="M5" s="235"/>
      <c r="N5" s="6"/>
      <c r="O5" s="19"/>
      <c r="P5" s="19"/>
      <c r="Q5" s="21"/>
      <c r="R5" s="22"/>
      <c r="S5" s="22"/>
      <c r="T5" s="22"/>
      <c r="U5" s="22"/>
      <c r="V5" s="19"/>
      <c r="W5" s="19"/>
      <c r="X5" s="19"/>
      <c r="Y5" s="19"/>
    </row>
    <row r="6" spans="2:25" ht="18.75">
      <c r="B6" s="247" t="s">
        <v>4</v>
      </c>
      <c r="C6" s="281">
        <f>'SECTION 1 - CAT 1 QUESTIONNAIRE'!L3</f>
        <v>0</v>
      </c>
      <c r="D6" s="236"/>
      <c r="E6" s="238"/>
      <c r="F6" s="232"/>
      <c r="G6" s="232"/>
      <c r="H6" s="519" t="s">
        <v>44</v>
      </c>
      <c r="I6" s="519"/>
      <c r="J6" s="519"/>
      <c r="K6" s="520"/>
      <c r="L6" s="494" t="str">
        <f>IF(COUNTIFS('SECTION 1 - CAT 1 QUESTIONNAIRE'!D:D,"Mandatory",'SECTION 1 - CAT 1 QUESTIONNAIRE'!J:J, "Yes")=17,"Yes", "No")</f>
        <v>No</v>
      </c>
      <c r="M6" s="495"/>
      <c r="Q6" s="21"/>
      <c r="R6" s="22"/>
      <c r="S6" s="22"/>
      <c r="T6" s="22"/>
      <c r="U6" s="22"/>
    </row>
    <row r="7" spans="2:25" ht="18.75">
      <c r="B7" s="239"/>
      <c r="C7" s="239"/>
      <c r="D7" s="240"/>
      <c r="E7" s="234"/>
      <c r="F7" s="241"/>
      <c r="G7" s="241"/>
      <c r="H7" s="519" t="s">
        <v>35</v>
      </c>
      <c r="I7" s="519"/>
      <c r="J7" s="519"/>
      <c r="K7" s="520"/>
      <c r="L7" s="468">
        <f>L26</f>
        <v>0</v>
      </c>
      <c r="M7" s="469"/>
    </row>
    <row r="8" spans="2:25" ht="21">
      <c r="B8" s="250" t="s">
        <v>50</v>
      </c>
      <c r="C8" s="230"/>
      <c r="D8" s="244"/>
      <c r="E8" s="242"/>
      <c r="F8" s="245"/>
      <c r="G8" s="242"/>
      <c r="H8" s="242"/>
      <c r="I8" s="242"/>
      <c r="J8" s="242"/>
      <c r="K8" s="243"/>
      <c r="L8" s="243"/>
      <c r="M8" s="246"/>
      <c r="N8" s="4"/>
    </row>
    <row r="9" spans="2:25" ht="28.5" customHeight="1">
      <c r="B9" s="248" t="s">
        <v>51</v>
      </c>
      <c r="C9" s="213"/>
      <c r="D9" s="25"/>
      <c r="E9" s="484" t="s">
        <v>23</v>
      </c>
      <c r="F9" s="526"/>
      <c r="G9" s="484" t="s">
        <v>0</v>
      </c>
      <c r="H9" s="486"/>
      <c r="I9" s="484" t="s">
        <v>24</v>
      </c>
      <c r="J9" s="485"/>
      <c r="K9" s="486"/>
      <c r="L9" s="487" t="s">
        <v>184</v>
      </c>
      <c r="M9" s="487"/>
      <c r="Y9" s="4"/>
    </row>
    <row r="10" spans="2:25" ht="15">
      <c r="B10" s="26" t="s">
        <v>47</v>
      </c>
      <c r="C10" s="227"/>
      <c r="D10" s="27"/>
      <c r="E10" s="473">
        <f>SUM('SECTION 1 - CAT 1 QUESTIONNAIRE'!L7:L7)</f>
        <v>40</v>
      </c>
      <c r="F10" s="474"/>
      <c r="G10" s="473">
        <f>SUM('SECTION 1 - CAT 1 QUESTIONNAIRE'!M7:M7)</f>
        <v>0</v>
      </c>
      <c r="H10" s="474"/>
      <c r="I10" s="475">
        <f>IF(ISERR(G10/E10),"",(G10/E10))</f>
        <v>0</v>
      </c>
      <c r="J10" s="476"/>
      <c r="K10" s="477"/>
      <c r="L10" s="472">
        <f>M30</f>
        <v>0</v>
      </c>
      <c r="M10" s="472"/>
      <c r="Y10" s="4"/>
    </row>
    <row r="11" spans="2:25" ht="15">
      <c r="B11" s="26" t="s">
        <v>49</v>
      </c>
      <c r="C11" s="227"/>
      <c r="D11" s="27"/>
      <c r="E11" s="473">
        <f>SUM('SECTION 1 - CAT 1 QUESTIONNAIRE'!L9:L10)</f>
        <v>55</v>
      </c>
      <c r="F11" s="474"/>
      <c r="G11" s="473">
        <f>SUM('SECTION 1 - CAT 1 QUESTIONNAIRE'!M9:M10)</f>
        <v>0</v>
      </c>
      <c r="H11" s="474"/>
      <c r="I11" s="475">
        <f t="shared" ref="I11:I26" si="0">IF(ISERR(G11/E11),"",(G11/E11))</f>
        <v>0</v>
      </c>
      <c r="J11" s="476"/>
      <c r="K11" s="477"/>
      <c r="L11" s="472">
        <f t="shared" ref="L11" si="1">M31</f>
        <v>0</v>
      </c>
      <c r="M11" s="472"/>
      <c r="Y11" s="4"/>
    </row>
    <row r="12" spans="2:25" ht="15">
      <c r="B12" s="26" t="s">
        <v>91</v>
      </c>
      <c r="C12" s="227"/>
      <c r="D12" s="27"/>
      <c r="E12" s="502">
        <f>SUM('SECTION 1 - CAT 1 QUESTIONNAIRE'!L12:L17)</f>
        <v>130</v>
      </c>
      <c r="F12" s="503"/>
      <c r="G12" s="473">
        <f>SUM('SECTION 1 - CAT 1 QUESTIONNAIRE'!M12:M17)</f>
        <v>0</v>
      </c>
      <c r="H12" s="474"/>
      <c r="I12" s="475">
        <f t="shared" si="0"/>
        <v>0</v>
      </c>
      <c r="J12" s="476"/>
      <c r="K12" s="477"/>
      <c r="L12" s="472">
        <v>8.6999999999999993</v>
      </c>
      <c r="M12" s="472"/>
      <c r="Y12" s="4"/>
    </row>
    <row r="13" spans="2:25" ht="15">
      <c r="B13" s="26" t="s">
        <v>95</v>
      </c>
      <c r="C13" s="227"/>
      <c r="D13" s="27"/>
      <c r="E13" s="473">
        <f>SUM('SECTION 1 - CAT 1 QUESTIONNAIRE'!L19:L20)</f>
        <v>60</v>
      </c>
      <c r="F13" s="474"/>
      <c r="G13" s="473">
        <f>SUM('SECTION 1 - CAT 1 QUESTIONNAIRE'!M19:M20)</f>
        <v>0</v>
      </c>
      <c r="H13" s="474"/>
      <c r="I13" s="475">
        <f t="shared" si="0"/>
        <v>0</v>
      </c>
      <c r="J13" s="476"/>
      <c r="K13" s="477"/>
      <c r="L13" s="472">
        <f>M39</f>
        <v>0</v>
      </c>
      <c r="M13" s="472"/>
      <c r="Y13" s="4"/>
    </row>
    <row r="14" spans="2:25" ht="15">
      <c r="B14" s="26" t="s">
        <v>89</v>
      </c>
      <c r="C14" s="227"/>
      <c r="D14" s="27"/>
      <c r="E14" s="473">
        <f>SUM('SECTION 1 - CAT 1 QUESTIONNAIRE'!L22:L23)</f>
        <v>55</v>
      </c>
      <c r="F14" s="474"/>
      <c r="G14" s="473">
        <f>SUM('SECTION 1 - CAT 1 QUESTIONNAIRE'!M22:M23)</f>
        <v>0</v>
      </c>
      <c r="H14" s="474"/>
      <c r="I14" s="475">
        <f t="shared" ref="I14" si="2">IF(ISERR(G14/E14),"",(G14/E14))</f>
        <v>0</v>
      </c>
      <c r="J14" s="476"/>
      <c r="K14" s="477"/>
      <c r="L14" s="472">
        <f>M41</f>
        <v>0</v>
      </c>
      <c r="M14" s="472"/>
      <c r="Y14" s="4"/>
    </row>
    <row r="15" spans="2:25" ht="15">
      <c r="B15" s="26" t="s">
        <v>96</v>
      </c>
      <c r="C15" s="227"/>
      <c r="D15" s="27"/>
      <c r="E15" s="473">
        <f>SUM('SECTION 1 - CAT 1 QUESTIONNAIRE'!L25:L26)</f>
        <v>60</v>
      </c>
      <c r="F15" s="474"/>
      <c r="G15" s="473">
        <f>SUM('SECTION 1 - CAT 1 QUESTIONNAIRE'!M25:M26)</f>
        <v>0</v>
      </c>
      <c r="H15" s="474"/>
      <c r="I15" s="475">
        <f t="shared" si="0"/>
        <v>0</v>
      </c>
      <c r="J15" s="476"/>
      <c r="K15" s="477"/>
      <c r="L15" s="472">
        <f>M43</f>
        <v>0</v>
      </c>
      <c r="M15" s="472"/>
      <c r="Y15" s="4"/>
    </row>
    <row r="16" spans="2:25" ht="15">
      <c r="B16" s="26" t="s">
        <v>97</v>
      </c>
      <c r="C16" s="227"/>
      <c r="D16" s="27"/>
      <c r="E16" s="473">
        <f>SUM('SECTION 1 - CAT 1 QUESTIONNAIRE'!L28:L31)</f>
        <v>60</v>
      </c>
      <c r="F16" s="474"/>
      <c r="G16" s="473">
        <f>SUM('SECTION 1 - CAT 1 QUESTIONNAIRE'!M28:M31)</f>
        <v>0</v>
      </c>
      <c r="H16" s="474"/>
      <c r="I16" s="475">
        <f t="shared" si="0"/>
        <v>0</v>
      </c>
      <c r="J16" s="476"/>
      <c r="K16" s="477"/>
      <c r="L16" s="472">
        <f>M45</f>
        <v>0</v>
      </c>
      <c r="M16" s="472"/>
      <c r="Y16" s="4"/>
    </row>
    <row r="17" spans="2:25" ht="15">
      <c r="B17" s="26" t="s">
        <v>78</v>
      </c>
      <c r="C17" s="227"/>
      <c r="D17" s="27"/>
      <c r="E17" s="473">
        <f>SUM('SECTION 1 - CAT 1 QUESTIONNAIRE'!L33:L33)</f>
        <v>20</v>
      </c>
      <c r="F17" s="474"/>
      <c r="G17" s="473">
        <f>SUM('SECTION 1 - CAT 1 QUESTIONNAIRE'!M33:M33)</f>
        <v>0</v>
      </c>
      <c r="H17" s="474"/>
      <c r="I17" s="475">
        <f t="shared" si="0"/>
        <v>0</v>
      </c>
      <c r="J17" s="476"/>
      <c r="K17" s="477"/>
      <c r="L17" s="472">
        <f>M49</f>
        <v>0</v>
      </c>
      <c r="M17" s="472"/>
      <c r="Y17" s="4"/>
    </row>
    <row r="18" spans="2:25" ht="15">
      <c r="B18" s="26" t="s">
        <v>79</v>
      </c>
      <c r="C18" s="227"/>
      <c r="D18" s="27"/>
      <c r="E18" s="473">
        <f>SUM('SECTION 1 - CAT 1 QUESTIONNAIRE'!L35:L37)</f>
        <v>80</v>
      </c>
      <c r="F18" s="474"/>
      <c r="G18" s="473">
        <f>SUM('SECTION 1 - CAT 1 QUESTIONNAIRE'!M35:M37)</f>
        <v>0</v>
      </c>
      <c r="H18" s="474"/>
      <c r="I18" s="475">
        <f t="shared" si="0"/>
        <v>0</v>
      </c>
      <c r="J18" s="476"/>
      <c r="K18" s="477"/>
      <c r="L18" s="472">
        <f>M50</f>
        <v>0</v>
      </c>
      <c r="M18" s="472"/>
      <c r="Y18" s="4"/>
    </row>
    <row r="19" spans="2:25" ht="15">
      <c r="B19" s="26" t="s">
        <v>98</v>
      </c>
      <c r="C19" s="227"/>
      <c r="D19" s="27"/>
      <c r="E19" s="473">
        <f>SUM('SECTION 1 - CAT 1 QUESTIONNAIRE'!L39:L51)</f>
        <v>285</v>
      </c>
      <c r="F19" s="474"/>
      <c r="G19" s="473">
        <f>SUM('SECTION 1 - CAT 1 QUESTIONNAIRE'!M39:M51)</f>
        <v>0</v>
      </c>
      <c r="H19" s="474"/>
      <c r="I19" s="475">
        <f t="shared" si="0"/>
        <v>0</v>
      </c>
      <c r="J19" s="476"/>
      <c r="K19" s="477"/>
      <c r="L19" s="472">
        <f>M53</f>
        <v>0</v>
      </c>
      <c r="M19" s="472"/>
      <c r="Y19" s="4"/>
    </row>
    <row r="20" spans="2:25" ht="15">
      <c r="B20" s="26" t="s">
        <v>80</v>
      </c>
      <c r="C20" s="227"/>
      <c r="D20" s="27"/>
      <c r="E20" s="473">
        <f>'SECTION 1 - CAT 1 QUESTIONNAIRE'!L53</f>
        <v>20</v>
      </c>
      <c r="F20" s="474"/>
      <c r="G20" s="473">
        <f>'SECTION 1 - CAT 1 QUESTIONNAIRE'!M53</f>
        <v>0</v>
      </c>
      <c r="H20" s="474"/>
      <c r="I20" s="475">
        <f t="shared" si="0"/>
        <v>0</v>
      </c>
      <c r="J20" s="476"/>
      <c r="K20" s="477"/>
      <c r="L20" s="472">
        <f>M66</f>
        <v>0</v>
      </c>
      <c r="M20" s="472"/>
      <c r="Y20" s="4"/>
    </row>
    <row r="21" spans="2:25" ht="15">
      <c r="B21" s="26" t="s">
        <v>81</v>
      </c>
      <c r="C21" s="227"/>
      <c r="D21" s="27"/>
      <c r="E21" s="473">
        <f>SUM('SECTION 1 - CAT 1 QUESTIONNAIRE'!L55:L56)</f>
        <v>55</v>
      </c>
      <c r="F21" s="474"/>
      <c r="G21" s="473">
        <f>SUM('SECTION 1 - CAT 1 QUESTIONNAIRE'!M55:M56)</f>
        <v>0</v>
      </c>
      <c r="H21" s="474"/>
      <c r="I21" s="475">
        <f t="shared" si="0"/>
        <v>0</v>
      </c>
      <c r="J21" s="476"/>
      <c r="K21" s="477"/>
      <c r="L21" s="472">
        <f>M67</f>
        <v>0</v>
      </c>
      <c r="M21" s="472"/>
      <c r="Y21" s="4"/>
    </row>
    <row r="22" spans="2:25" ht="15">
      <c r="B22" s="26" t="s">
        <v>82</v>
      </c>
      <c r="C22" s="227"/>
      <c r="D22" s="27"/>
      <c r="E22" s="473">
        <f>SUM('SECTION 1 - CAT 1 QUESTIONNAIRE'!L58:L61)</f>
        <v>125</v>
      </c>
      <c r="F22" s="474"/>
      <c r="G22" s="473">
        <f>SUM('SECTION 1 - CAT 1 QUESTIONNAIRE'!M58:M61)</f>
        <v>0</v>
      </c>
      <c r="H22" s="474"/>
      <c r="I22" s="475">
        <f t="shared" si="0"/>
        <v>0</v>
      </c>
      <c r="J22" s="476"/>
      <c r="K22" s="477"/>
      <c r="L22" s="472">
        <f>M69</f>
        <v>0</v>
      </c>
      <c r="M22" s="472"/>
      <c r="Y22" s="4"/>
    </row>
    <row r="23" spans="2:25" ht="15">
      <c r="B23" s="26" t="s">
        <v>99</v>
      </c>
      <c r="C23" s="227"/>
      <c r="D23" s="27"/>
      <c r="E23" s="473">
        <f>SUM('SECTION 1 - CAT 1 QUESTIONNAIRE'!L63:L64)</f>
        <v>60</v>
      </c>
      <c r="F23" s="474"/>
      <c r="G23" s="473">
        <f>SUM('SECTION 1 - CAT 1 QUESTIONNAIRE'!M63:M64)</f>
        <v>0</v>
      </c>
      <c r="H23" s="474"/>
      <c r="I23" s="475">
        <f t="shared" si="0"/>
        <v>0</v>
      </c>
      <c r="J23" s="476"/>
      <c r="K23" s="477"/>
      <c r="L23" s="472">
        <f>M73</f>
        <v>0</v>
      </c>
      <c r="M23" s="472"/>
      <c r="Y23" s="4"/>
    </row>
    <row r="24" spans="2:25" ht="15">
      <c r="B24" s="26" t="s">
        <v>83</v>
      </c>
      <c r="C24" s="227"/>
      <c r="D24" s="27"/>
      <c r="E24" s="473">
        <f>SUM('SECTION 1 - CAT 1 QUESTIONNAIRE'!L66:L69)</f>
        <v>140</v>
      </c>
      <c r="F24" s="474"/>
      <c r="G24" s="473">
        <f>SUM('SECTION 1 - CAT 1 QUESTIONNAIRE'!M66:M69)</f>
        <v>0</v>
      </c>
      <c r="H24" s="474"/>
      <c r="I24" s="475">
        <f t="shared" si="0"/>
        <v>0</v>
      </c>
      <c r="J24" s="476"/>
      <c r="K24" s="477"/>
      <c r="L24" s="472">
        <f>M75</f>
        <v>0</v>
      </c>
      <c r="M24" s="472"/>
      <c r="Y24" s="4"/>
    </row>
    <row r="25" spans="2:25" ht="15">
      <c r="B25" s="26" t="s">
        <v>84</v>
      </c>
      <c r="C25" s="227"/>
      <c r="D25" s="27"/>
      <c r="E25" s="473">
        <f>SUM('SECTION 1 - CAT 1 QUESTIONNAIRE'!L71:L71)</f>
        <v>40</v>
      </c>
      <c r="F25" s="474"/>
      <c r="G25" s="473">
        <f>SUM('SECTION 1 - CAT 1 QUESTIONNAIRE'!M71:M71)</f>
        <v>0</v>
      </c>
      <c r="H25" s="474"/>
      <c r="I25" s="475">
        <f>IF(ISERR(G25/E25),"",(G25/E25))</f>
        <v>0</v>
      </c>
      <c r="J25" s="476"/>
      <c r="K25" s="477"/>
      <c r="L25" s="472">
        <f>M79</f>
        <v>0</v>
      </c>
      <c r="M25" s="472"/>
      <c r="Y25" s="4"/>
    </row>
    <row r="26" spans="2:25" ht="15">
      <c r="B26" s="76" t="s">
        <v>25</v>
      </c>
      <c r="C26" s="228"/>
      <c r="D26" s="77"/>
      <c r="E26" s="488">
        <f>SUM(E10:F25)</f>
        <v>1285</v>
      </c>
      <c r="F26" s="489"/>
      <c r="G26" s="488">
        <f>SUM(G10:H25)</f>
        <v>0</v>
      </c>
      <c r="H26" s="489"/>
      <c r="I26" s="490">
        <f t="shared" si="0"/>
        <v>0</v>
      </c>
      <c r="J26" s="491"/>
      <c r="K26" s="492"/>
      <c r="L26" s="493">
        <f>SUM(M30:M79)</f>
        <v>0</v>
      </c>
      <c r="M26" s="493"/>
      <c r="Y26" s="4"/>
    </row>
    <row r="27" spans="2:25" ht="15">
      <c r="B27" s="28"/>
      <c r="C27" s="28"/>
      <c r="D27" s="28"/>
      <c r="E27" s="28"/>
      <c r="F27" s="28"/>
      <c r="G27" s="28"/>
      <c r="H27" s="28"/>
      <c r="I27" s="37"/>
      <c r="J27" s="38"/>
      <c r="K27" s="38"/>
      <c r="L27" s="506"/>
      <c r="M27" s="507"/>
      <c r="N27" s="28"/>
    </row>
    <row r="28" spans="2:25" ht="21">
      <c r="B28" s="521" t="s">
        <v>26</v>
      </c>
      <c r="C28" s="521"/>
      <c r="D28" s="521"/>
      <c r="E28" s="28"/>
      <c r="F28" s="28"/>
      <c r="G28" s="28"/>
      <c r="H28" s="28"/>
      <c r="I28" s="28"/>
      <c r="J28" s="28"/>
      <c r="K28" s="28"/>
      <c r="L28" s="28"/>
      <c r="M28" s="28"/>
      <c r="N28" s="28"/>
    </row>
    <row r="29" spans="2:25" ht="45">
      <c r="B29" s="480" t="s">
        <v>51</v>
      </c>
      <c r="C29" s="481"/>
      <c r="D29" s="30" t="s">
        <v>27</v>
      </c>
      <c r="E29" s="35" t="s">
        <v>23</v>
      </c>
      <c r="F29" s="41" t="s">
        <v>28</v>
      </c>
      <c r="G29" s="29" t="s">
        <v>0</v>
      </c>
      <c r="H29" s="34" t="s">
        <v>29</v>
      </c>
      <c r="I29" s="34" t="s">
        <v>30</v>
      </c>
      <c r="J29" s="29" t="s">
        <v>31</v>
      </c>
      <c r="K29" s="29" t="s">
        <v>24</v>
      </c>
      <c r="L29" s="29" t="s">
        <v>32</v>
      </c>
      <c r="M29" s="29" t="s">
        <v>185</v>
      </c>
      <c r="Y29" s="4"/>
    </row>
    <row r="30" spans="2:25" ht="15" customHeight="1">
      <c r="B30" s="482" t="s">
        <v>47</v>
      </c>
      <c r="C30" s="483"/>
      <c r="D30" s="98" t="s">
        <v>188</v>
      </c>
      <c r="E30" s="73">
        <f>'SECTION 1 - CAT 1 QUESTIONNAIRE'!L7</f>
        <v>40</v>
      </c>
      <c r="F30" s="99">
        <f>SUM(E30:E30)</f>
        <v>40</v>
      </c>
      <c r="G30" s="33">
        <f>'SECTION 1 - CAT 1 QUESTIONNAIRE'!M7</f>
        <v>0</v>
      </c>
      <c r="H30" s="166">
        <v>3.2000000000000001E-2</v>
      </c>
      <c r="I30" s="181">
        <f>SUM(H30:H30)</f>
        <v>3.2000000000000001E-2</v>
      </c>
      <c r="J30" s="109">
        <f>SUM(G30:G30)</f>
        <v>0</v>
      </c>
      <c r="K30" s="184">
        <f>IF(ISERR(J30/F30),"",J30/F30)</f>
        <v>0</v>
      </c>
      <c r="L30" s="110">
        <f>IF(ISERR((J30/F30)*I30*100),"",(J30/F30)*I30*100)</f>
        <v>0</v>
      </c>
      <c r="M30" s="111">
        <f>SUM(L30)</f>
        <v>0</v>
      </c>
      <c r="Y30" s="4"/>
    </row>
    <row r="31" spans="2:25" ht="15" customHeight="1">
      <c r="B31" s="496" t="s">
        <v>49</v>
      </c>
      <c r="C31" s="497"/>
      <c r="D31" s="103" t="s">
        <v>53</v>
      </c>
      <c r="E31" s="73">
        <f>'SECTION 1 - CAT 1 QUESTIONNAIRE'!L9</f>
        <v>40</v>
      </c>
      <c r="F31" s="170">
        <f>SUM(E31:E31)</f>
        <v>40</v>
      </c>
      <c r="G31" s="33">
        <f>'SECTION 1 - CAT 1 QUESTIONNAIRE'!M9</f>
        <v>0</v>
      </c>
      <c r="H31" s="166">
        <v>3.2000000000000001E-2</v>
      </c>
      <c r="I31" s="182">
        <f>SUM(H31:H31)</f>
        <v>3.2000000000000001E-2</v>
      </c>
      <c r="J31" s="168">
        <f>SUM(G31:G31)</f>
        <v>0</v>
      </c>
      <c r="K31" s="185">
        <f>IF(ISERR(J31/F31),"",J31/F31)</f>
        <v>0</v>
      </c>
      <c r="L31" s="167">
        <f>IF(ISERR((J31/F31)*I31*100),"",(J31/F31)*I31*100)</f>
        <v>0</v>
      </c>
      <c r="M31" s="169">
        <f>SUM(L31:L31)</f>
        <v>0</v>
      </c>
      <c r="Y31" s="4"/>
    </row>
    <row r="32" spans="2:25" s="205" customFormat="1" ht="15" customHeight="1">
      <c r="B32" s="504"/>
      <c r="C32" s="505"/>
      <c r="D32" s="300" t="s">
        <v>257</v>
      </c>
      <c r="E32" s="73">
        <v>15</v>
      </c>
      <c r="F32" s="306">
        <v>15</v>
      </c>
      <c r="G32" s="33">
        <f>'SECTION 1 - CAT 1 QUESTIONNAIRE'!M10</f>
        <v>0</v>
      </c>
      <c r="H32" s="166">
        <v>0.01</v>
      </c>
      <c r="I32" s="310">
        <f>SUM(H32:H32)</f>
        <v>0.01</v>
      </c>
      <c r="J32" s="307">
        <f>SUM(G32:G32)</f>
        <v>0</v>
      </c>
      <c r="K32" s="303">
        <f>IF(ISERR(J32/F32),"",J32/F32)</f>
        <v>0</v>
      </c>
      <c r="L32" s="309">
        <f>IF(ISERR((J32/F32)*I32*100),"",(J32/F32)*I32*100)</f>
        <v>0</v>
      </c>
      <c r="M32" s="301">
        <f>SUM(L32:L32)</f>
        <v>0</v>
      </c>
      <c r="N32" s="206"/>
      <c r="O32" s="206"/>
      <c r="P32" s="206"/>
      <c r="Q32" s="206"/>
      <c r="R32" s="206"/>
      <c r="S32" s="206"/>
      <c r="T32" s="206"/>
      <c r="U32" s="206"/>
      <c r="V32" s="206"/>
      <c r="W32" s="206"/>
      <c r="X32" s="206"/>
    </row>
    <row r="33" spans="2:25" ht="15" customHeight="1">
      <c r="B33" s="496" t="s">
        <v>91</v>
      </c>
      <c r="C33" s="497"/>
      <c r="D33" s="305" t="s">
        <v>258</v>
      </c>
      <c r="E33" s="73">
        <f>'SECTION 1 - CAT 1 QUESTIONNAIRE'!L12</f>
        <v>40</v>
      </c>
      <c r="F33" s="449">
        <f>SUM(E33:E38)</f>
        <v>130</v>
      </c>
      <c r="G33" s="33">
        <f>'SECTION 1 - CAT 1 QUESTIONNAIRE'!M12</f>
        <v>0</v>
      </c>
      <c r="H33" s="166">
        <v>3.2000000000000001E-2</v>
      </c>
      <c r="I33" s="447">
        <f>SUM(H33:H38)</f>
        <v>9.6999999999999989E-2</v>
      </c>
      <c r="J33" s="451">
        <f>SUM(G33:G38)</f>
        <v>0</v>
      </c>
      <c r="K33" s="444">
        <f>IF(ISERR(J33/F33:F38),"",(J33/F33))</f>
        <v>0</v>
      </c>
      <c r="L33" s="439">
        <f>IF(ISERR((J33/F33:F38)*I33*100),"",(J33/F33)*I33*100)</f>
        <v>0</v>
      </c>
      <c r="M33" s="439">
        <f>SUM(L33)</f>
        <v>0</v>
      </c>
      <c r="Y33" s="4"/>
    </row>
    <row r="34" spans="2:25" s="205" customFormat="1" ht="15" customHeight="1">
      <c r="B34" s="498"/>
      <c r="C34" s="499"/>
      <c r="D34" s="305" t="s">
        <v>75</v>
      </c>
      <c r="E34" s="73">
        <f>'SECTION 1 - CAT 1 QUESTIONNAIRE'!L13</f>
        <v>20</v>
      </c>
      <c r="F34" s="450"/>
      <c r="G34" s="33">
        <f>'SECTION 1 - CAT 1 QUESTIONNAIRE'!M13</f>
        <v>0</v>
      </c>
      <c r="H34" s="75">
        <v>1.4999999999999999E-2</v>
      </c>
      <c r="I34" s="448"/>
      <c r="J34" s="452"/>
      <c r="K34" s="445"/>
      <c r="L34" s="440"/>
      <c r="M34" s="440"/>
      <c r="N34" s="206"/>
      <c r="O34" s="206"/>
      <c r="P34" s="206"/>
      <c r="Q34" s="206"/>
      <c r="R34" s="206"/>
      <c r="S34" s="206"/>
      <c r="T34" s="206"/>
      <c r="U34" s="206"/>
      <c r="V34" s="206"/>
      <c r="W34" s="206"/>
      <c r="X34" s="206"/>
    </row>
    <row r="35" spans="2:25" ht="15" customHeight="1">
      <c r="B35" s="498"/>
      <c r="C35" s="499"/>
      <c r="D35" s="104" t="s">
        <v>54</v>
      </c>
      <c r="E35" s="73">
        <f>'SECTION 1 - CAT 1 QUESTIONNAIRE'!L14</f>
        <v>20</v>
      </c>
      <c r="F35" s="450"/>
      <c r="G35" s="33">
        <f>'SECTION 1 - CAT 1 QUESTIONNAIRE'!M14</f>
        <v>0</v>
      </c>
      <c r="H35" s="75">
        <v>1.4999999999999999E-2</v>
      </c>
      <c r="I35" s="448"/>
      <c r="J35" s="452"/>
      <c r="K35" s="445"/>
      <c r="L35" s="440"/>
      <c r="M35" s="440"/>
      <c r="Y35" s="4"/>
    </row>
    <row r="36" spans="2:25" s="205" customFormat="1" ht="15.75" customHeight="1">
      <c r="B36" s="498"/>
      <c r="C36" s="499"/>
      <c r="D36" s="251" t="s">
        <v>76</v>
      </c>
      <c r="E36" s="73">
        <f>'SECTION 1 - CAT 1 QUESTIONNAIRE'!L15</f>
        <v>20</v>
      </c>
      <c r="F36" s="450"/>
      <c r="G36" s="33">
        <f>'SECTION 1 - CAT 1 QUESTIONNAIRE'!M15</f>
        <v>0</v>
      </c>
      <c r="H36" s="75">
        <v>1.4999999999999999E-2</v>
      </c>
      <c r="I36" s="448"/>
      <c r="J36" s="452"/>
      <c r="K36" s="445"/>
      <c r="L36" s="440"/>
      <c r="M36" s="440"/>
      <c r="N36" s="206"/>
      <c r="O36" s="206"/>
      <c r="P36" s="206"/>
      <c r="Q36" s="206"/>
      <c r="R36" s="206"/>
      <c r="S36" s="206"/>
      <c r="T36" s="206"/>
      <c r="U36" s="206"/>
      <c r="V36" s="206"/>
      <c r="W36" s="206"/>
      <c r="X36" s="206"/>
    </row>
    <row r="37" spans="2:25" s="205" customFormat="1" ht="15" customHeight="1">
      <c r="B37" s="498"/>
      <c r="C37" s="499"/>
      <c r="D37" s="459" t="s">
        <v>69</v>
      </c>
      <c r="E37" s="73">
        <f>'SECTION 1 - CAT 1 QUESTIONNAIRE'!L16</f>
        <v>15</v>
      </c>
      <c r="F37" s="450"/>
      <c r="G37" s="33">
        <f>'SECTION 1 - CAT 1 QUESTIONNAIRE'!M16</f>
        <v>0</v>
      </c>
      <c r="H37" s="273">
        <v>0.01</v>
      </c>
      <c r="I37" s="448"/>
      <c r="J37" s="452"/>
      <c r="K37" s="445"/>
      <c r="L37" s="440"/>
      <c r="M37" s="440"/>
      <c r="N37" s="206"/>
      <c r="O37" s="206"/>
      <c r="P37" s="206"/>
      <c r="Q37" s="206"/>
      <c r="R37" s="206"/>
      <c r="S37" s="206"/>
      <c r="T37" s="206"/>
      <c r="U37" s="206"/>
      <c r="V37" s="206"/>
      <c r="W37" s="206"/>
      <c r="X37" s="206"/>
    </row>
    <row r="38" spans="2:25" s="205" customFormat="1" ht="15" customHeight="1">
      <c r="B38" s="500"/>
      <c r="C38" s="501"/>
      <c r="D38" s="460"/>
      <c r="E38" s="73">
        <f>'SECTION 1 - CAT 1 QUESTIONNAIRE'!L17</f>
        <v>15</v>
      </c>
      <c r="F38" s="457"/>
      <c r="G38" s="33">
        <f>'SECTION 1 - CAT 1 QUESTIONNAIRE'!M17</f>
        <v>0</v>
      </c>
      <c r="H38" s="273">
        <v>0.01</v>
      </c>
      <c r="I38" s="453"/>
      <c r="J38" s="454"/>
      <c r="K38" s="463"/>
      <c r="L38" s="446"/>
      <c r="M38" s="446"/>
      <c r="N38" s="206"/>
      <c r="O38" s="206"/>
      <c r="P38" s="206"/>
      <c r="Q38" s="206"/>
      <c r="R38" s="206"/>
      <c r="S38" s="206"/>
      <c r="T38" s="206"/>
      <c r="U38" s="206"/>
      <c r="V38" s="206"/>
      <c r="W38" s="206"/>
      <c r="X38" s="206"/>
    </row>
    <row r="39" spans="2:25" ht="15" customHeight="1">
      <c r="B39" s="496" t="s">
        <v>100</v>
      </c>
      <c r="C39" s="497"/>
      <c r="D39" s="104" t="s">
        <v>55</v>
      </c>
      <c r="E39" s="73">
        <f>'SECTION 1 - CAT 1 QUESTIONNAIRE'!L19</f>
        <v>40</v>
      </c>
      <c r="F39" s="450">
        <f>SUM(E39:E40)</f>
        <v>60</v>
      </c>
      <c r="G39" s="33">
        <f>'SECTION 1 - CAT 1 QUESTIONNAIRE'!M19</f>
        <v>0</v>
      </c>
      <c r="H39" s="166">
        <v>3.2000000000000001E-2</v>
      </c>
      <c r="I39" s="447">
        <f>SUM(H39:H40)</f>
        <v>4.7E-2</v>
      </c>
      <c r="J39" s="443">
        <f>SUM(G39:G40)</f>
        <v>0</v>
      </c>
      <c r="K39" s="444">
        <f>IF(ISERR(J39/F39),"",(J39/F39))</f>
        <v>0</v>
      </c>
      <c r="L39" s="439">
        <f>IF(ISERR((J39/F39)*I39*100),"",(J39/F39)*I39*100)</f>
        <v>0</v>
      </c>
      <c r="M39" s="439">
        <f>SUM(L39:L40)</f>
        <v>0</v>
      </c>
      <c r="Y39" s="4"/>
    </row>
    <row r="40" spans="2:25" ht="15" customHeight="1">
      <c r="B40" s="500"/>
      <c r="C40" s="501"/>
      <c r="D40" s="104" t="s">
        <v>85</v>
      </c>
      <c r="E40" s="159">
        <f>'SECTION 1 - CAT 1 QUESTIONNAIRE'!L20</f>
        <v>20</v>
      </c>
      <c r="F40" s="450"/>
      <c r="G40" s="160">
        <f>'SECTION 1 - CAT 1 QUESTIONNAIRE'!M20</f>
        <v>0</v>
      </c>
      <c r="H40" s="75">
        <v>1.4999999999999999E-2</v>
      </c>
      <c r="I40" s="453"/>
      <c r="J40" s="443"/>
      <c r="K40" s="463"/>
      <c r="L40" s="446"/>
      <c r="M40" s="446"/>
      <c r="Y40" s="4"/>
    </row>
    <row r="41" spans="2:25" ht="30">
      <c r="B41" s="496" t="s">
        <v>89</v>
      </c>
      <c r="C41" s="497"/>
      <c r="D41" s="104" t="s">
        <v>183</v>
      </c>
      <c r="E41" s="73">
        <f>'SECTION 1 - CAT 1 QUESTIONNAIRE'!L22</f>
        <v>15</v>
      </c>
      <c r="F41" s="449">
        <f>SUM(E41:E42)</f>
        <v>55</v>
      </c>
      <c r="G41" s="33">
        <f>'SECTION 1 - CAT 1 QUESTIONNAIRE'!M22</f>
        <v>0</v>
      </c>
      <c r="H41" s="273">
        <v>0.01</v>
      </c>
      <c r="I41" s="447">
        <f>SUM(H41:H42)</f>
        <v>4.2000000000000003E-2</v>
      </c>
      <c r="J41" s="443">
        <f>SUM(G41:G42)</f>
        <v>0</v>
      </c>
      <c r="K41" s="444">
        <f>IF(ISERR(J41/F41),"",J41/F41)</f>
        <v>0</v>
      </c>
      <c r="L41" s="439">
        <f>IF(ISERR((J41/F41)*I41*100),"",(J41/F41)*I41*100)</f>
        <v>0</v>
      </c>
      <c r="M41" s="439">
        <f>SUM(L41:L41)</f>
        <v>0</v>
      </c>
      <c r="Y41" s="4"/>
    </row>
    <row r="42" spans="2:25" ht="15" customHeight="1">
      <c r="B42" s="500"/>
      <c r="C42" s="501"/>
      <c r="D42" s="104" t="s">
        <v>71</v>
      </c>
      <c r="E42" s="73">
        <f>'SECTION 1 - CAT 1 QUESTIONNAIRE'!L23</f>
        <v>40</v>
      </c>
      <c r="F42" s="457"/>
      <c r="G42" s="33">
        <f>'SECTION 1 - CAT 1 QUESTIONNAIRE'!M23</f>
        <v>0</v>
      </c>
      <c r="H42" s="166">
        <v>3.2000000000000001E-2</v>
      </c>
      <c r="I42" s="453"/>
      <c r="J42" s="443"/>
      <c r="K42" s="463"/>
      <c r="L42" s="446"/>
      <c r="M42" s="446"/>
      <c r="Y42" s="4"/>
    </row>
    <row r="43" spans="2:25" ht="15" customHeight="1">
      <c r="B43" s="522" t="s">
        <v>96</v>
      </c>
      <c r="C43" s="523"/>
      <c r="D43" s="455" t="s">
        <v>92</v>
      </c>
      <c r="E43" s="161">
        <f>'SECTION 1 - CAT 1 QUESTIONNAIRE'!L25</f>
        <v>40</v>
      </c>
      <c r="F43" s="449">
        <f>SUM(E43:E44)</f>
        <v>60</v>
      </c>
      <c r="G43" s="162">
        <f>'SECTION 1 - CAT 1 QUESTIONNAIRE'!M25</f>
        <v>0</v>
      </c>
      <c r="H43" s="166">
        <v>3.2000000000000001E-2</v>
      </c>
      <c r="I43" s="447">
        <f>SUM(H43:H44)</f>
        <v>4.7E-2</v>
      </c>
      <c r="J43" s="443">
        <f>SUM(G43:G44)</f>
        <v>0</v>
      </c>
      <c r="K43" s="444">
        <f t="shared" ref="K43" si="3">IF(ISERR(J43/F43),"",J43/F43)</f>
        <v>0</v>
      </c>
      <c r="L43" s="439">
        <f>IF(ISERR((J43/F43)*I43*100),"",(J43/F43)*I43*100)</f>
        <v>0</v>
      </c>
      <c r="M43" s="439">
        <f t="shared" ref="M43" si="4">SUM(L43:L43)</f>
        <v>0</v>
      </c>
      <c r="Y43" s="4"/>
    </row>
    <row r="44" spans="2:25" ht="15" customHeight="1">
      <c r="B44" s="524"/>
      <c r="C44" s="525"/>
      <c r="D44" s="458"/>
      <c r="E44" s="161">
        <f>'SECTION 1 - CAT 1 QUESTIONNAIRE'!L26</f>
        <v>20</v>
      </c>
      <c r="F44" s="457"/>
      <c r="G44" s="162">
        <f>'SECTION 1 - CAT 1 QUESTIONNAIRE'!M26</f>
        <v>0</v>
      </c>
      <c r="H44" s="75">
        <v>1.4999999999999999E-2</v>
      </c>
      <c r="I44" s="453"/>
      <c r="J44" s="443"/>
      <c r="K44" s="463"/>
      <c r="L44" s="446"/>
      <c r="M44" s="446"/>
      <c r="Y44" s="4"/>
    </row>
    <row r="45" spans="2:25" ht="15" customHeight="1">
      <c r="B45" s="496" t="s">
        <v>97</v>
      </c>
      <c r="C45" s="497"/>
      <c r="D45" s="106" t="s">
        <v>57</v>
      </c>
      <c r="E45" s="73">
        <f>'SECTION 1 - CAT 1 QUESTIONNAIRE'!L28</f>
        <v>10</v>
      </c>
      <c r="F45" s="449">
        <f>SUM(E45:E48)</f>
        <v>60</v>
      </c>
      <c r="G45" s="33">
        <f>'SECTION 1 - CAT 1 QUESTIONNAIRE'!M28</f>
        <v>0</v>
      </c>
      <c r="H45" s="75">
        <v>5.0000000000000001E-3</v>
      </c>
      <c r="I45" s="447">
        <f>SUM(H45:H48)</f>
        <v>0.04</v>
      </c>
      <c r="J45" s="443">
        <f>SUM(G45:G48)</f>
        <v>0</v>
      </c>
      <c r="K45" s="465">
        <f>IF(ISERR(J45/F45),"",J43/F43)</f>
        <v>0</v>
      </c>
      <c r="L45" s="439">
        <f>IF(ISERR((J45/F45)*I45*100),"",(J45/F45)*I45*100)</f>
        <v>0</v>
      </c>
      <c r="M45" s="439">
        <f>SUM(L45)</f>
        <v>0</v>
      </c>
      <c r="Y45" s="4"/>
    </row>
    <row r="46" spans="2:25" ht="15" customHeight="1">
      <c r="B46" s="498"/>
      <c r="C46" s="499"/>
      <c r="D46" s="98" t="s">
        <v>141</v>
      </c>
      <c r="E46" s="73">
        <f>'SECTION 1 - CAT 1 QUESTIONNAIRE'!L29</f>
        <v>15</v>
      </c>
      <c r="F46" s="450"/>
      <c r="G46" s="33">
        <f>'SECTION 1 - CAT 1 QUESTIONNAIRE'!M29</f>
        <v>0</v>
      </c>
      <c r="H46" s="273">
        <v>0.01</v>
      </c>
      <c r="I46" s="448"/>
      <c r="J46" s="443"/>
      <c r="K46" s="466"/>
      <c r="L46" s="440"/>
      <c r="M46" s="440"/>
      <c r="Y46" s="4"/>
    </row>
    <row r="47" spans="2:25" ht="15" customHeight="1">
      <c r="B47" s="498"/>
      <c r="C47" s="499"/>
      <c r="D47" s="455" t="s">
        <v>72</v>
      </c>
      <c r="E47" s="73">
        <f>'SECTION 1 - CAT 1 QUESTIONNAIRE'!L30</f>
        <v>20</v>
      </c>
      <c r="F47" s="450"/>
      <c r="G47" s="33">
        <f>'SECTION 1 - CAT 1 QUESTIONNAIRE'!M30</f>
        <v>0</v>
      </c>
      <c r="H47" s="75">
        <v>1.4999999999999999E-2</v>
      </c>
      <c r="I47" s="448"/>
      <c r="J47" s="443"/>
      <c r="K47" s="466"/>
      <c r="L47" s="440"/>
      <c r="M47" s="440"/>
      <c r="Y47" s="4"/>
    </row>
    <row r="48" spans="2:25" ht="15" customHeight="1">
      <c r="B48" s="500"/>
      <c r="C48" s="501"/>
      <c r="D48" s="458"/>
      <c r="E48" s="73">
        <f>'SECTION 1 - CAT 1 QUESTIONNAIRE'!L31</f>
        <v>15</v>
      </c>
      <c r="F48" s="450"/>
      <c r="G48" s="33">
        <f>'SECTION 1 - CAT 1 QUESTIONNAIRE'!M31</f>
        <v>0</v>
      </c>
      <c r="H48" s="75">
        <v>0.01</v>
      </c>
      <c r="I48" s="448"/>
      <c r="J48" s="443"/>
      <c r="K48" s="467"/>
      <c r="L48" s="440"/>
      <c r="M48" s="440"/>
      <c r="Y48" s="4"/>
    </row>
    <row r="49" spans="2:25" ht="15" customHeight="1">
      <c r="B49" s="496" t="s">
        <v>78</v>
      </c>
      <c r="C49" s="497"/>
      <c r="D49" s="299" t="s">
        <v>58</v>
      </c>
      <c r="E49" s="73">
        <f>'SECTION 1 - CAT 1 QUESTIONNAIRE'!L33</f>
        <v>20</v>
      </c>
      <c r="F49" s="306">
        <f>SUM(E49:E49)</f>
        <v>20</v>
      </c>
      <c r="G49" s="33">
        <f>'SECTION 1 - CAT 1 QUESTIONNAIRE'!M33</f>
        <v>0</v>
      </c>
      <c r="H49" s="75">
        <v>0.02</v>
      </c>
      <c r="I49" s="304">
        <f>SUM(H49:H49)</f>
        <v>0.02</v>
      </c>
      <c r="J49" s="311">
        <f>SUM(G49:G49)</f>
        <v>0</v>
      </c>
      <c r="K49" s="303">
        <f>IF(ISERR(J49/F49),"",(J49/F49))</f>
        <v>0</v>
      </c>
      <c r="L49" s="302">
        <f>IF(ISERR((J49/F49)*I49*100),"",(J49/F49)*I49*100)</f>
        <v>0</v>
      </c>
      <c r="M49" s="301">
        <f>SUM(L49:L49)</f>
        <v>0</v>
      </c>
      <c r="Y49" s="4"/>
    </row>
    <row r="50" spans="2:25" ht="15" customHeight="1">
      <c r="B50" s="496" t="s">
        <v>79</v>
      </c>
      <c r="C50" s="497"/>
      <c r="D50" s="455" t="s">
        <v>73</v>
      </c>
      <c r="E50" s="73">
        <f>'SECTION 1 - CAT 1 QUESTIONNAIRE'!L35</f>
        <v>40</v>
      </c>
      <c r="F50" s="441">
        <f>SUM(E50:E52)</f>
        <v>80</v>
      </c>
      <c r="G50" s="33">
        <f>'SECTION 1 - CAT 1 QUESTIONNAIRE'!M35</f>
        <v>0</v>
      </c>
      <c r="H50" s="166">
        <v>3.2000000000000001E-2</v>
      </c>
      <c r="I50" s="442">
        <f>SUM(H50:H52)</f>
        <v>6.2E-2</v>
      </c>
      <c r="J50" s="443">
        <f>SUM(G50:G52)</f>
        <v>0</v>
      </c>
      <c r="K50" s="444">
        <f>IF(ISERR(J50/F50),"",(J50/F50))</f>
        <v>0</v>
      </c>
      <c r="L50" s="439">
        <f>IF(ISERR((J50/F50)*I50*100),"",(J50/F50)*I50*100)</f>
        <v>0</v>
      </c>
      <c r="M50" s="439">
        <f>SUM(L50)</f>
        <v>0</v>
      </c>
      <c r="Y50" s="4"/>
    </row>
    <row r="51" spans="2:25" ht="15" customHeight="1">
      <c r="B51" s="498"/>
      <c r="C51" s="499"/>
      <c r="D51" s="456"/>
      <c r="E51" s="73">
        <f>'SECTION 1 - CAT 1 QUESTIONNAIRE'!L36</f>
        <v>20</v>
      </c>
      <c r="F51" s="441"/>
      <c r="G51" s="33">
        <f>'SECTION 1 - CAT 1 QUESTIONNAIRE'!M36</f>
        <v>0</v>
      </c>
      <c r="H51" s="75">
        <v>1.4999999999999999E-2</v>
      </c>
      <c r="I51" s="442"/>
      <c r="J51" s="443"/>
      <c r="K51" s="445"/>
      <c r="L51" s="440"/>
      <c r="M51" s="440"/>
      <c r="Y51" s="4"/>
    </row>
    <row r="52" spans="2:25" ht="15" customHeight="1">
      <c r="B52" s="500"/>
      <c r="C52" s="501"/>
      <c r="D52" s="458"/>
      <c r="E52" s="73">
        <f>'SECTION 1 - CAT 1 QUESTIONNAIRE'!L37</f>
        <v>20</v>
      </c>
      <c r="F52" s="441"/>
      <c r="G52" s="33">
        <f>'SECTION 1 - CAT 1 QUESTIONNAIRE'!M37</f>
        <v>0</v>
      </c>
      <c r="H52" s="75">
        <v>1.4999999999999999E-2</v>
      </c>
      <c r="I52" s="442"/>
      <c r="J52" s="443"/>
      <c r="K52" s="463"/>
      <c r="L52" s="446"/>
      <c r="M52" s="446"/>
      <c r="Y52" s="4"/>
    </row>
    <row r="53" spans="2:25" ht="15" customHeight="1">
      <c r="B53" s="496" t="s">
        <v>98</v>
      </c>
      <c r="C53" s="497"/>
      <c r="D53" s="104" t="s">
        <v>144</v>
      </c>
      <c r="E53" s="73">
        <f>'SECTION 1 - CAT 1 QUESTIONNAIRE'!L39</f>
        <v>40</v>
      </c>
      <c r="F53" s="441">
        <f>SUM(E53:E65)</f>
        <v>285</v>
      </c>
      <c r="G53" s="33">
        <f>'SECTION 1 - CAT 1 QUESTIONNAIRE'!M39</f>
        <v>0</v>
      </c>
      <c r="H53" s="166">
        <v>3.2000000000000001E-2</v>
      </c>
      <c r="I53" s="447">
        <f>SUM(H53:H65)</f>
        <v>0.21400000000000002</v>
      </c>
      <c r="J53" s="443">
        <f>SUM(G53:G65)</f>
        <v>0</v>
      </c>
      <c r="K53" s="444">
        <f>IF(ISERR(J53/F53),"",(J53/F53))</f>
        <v>0</v>
      </c>
      <c r="L53" s="439">
        <f>IF(ISERR((J53/F53)*I53*100),"",(J53/F53)*I53*100)</f>
        <v>0</v>
      </c>
      <c r="M53" s="471">
        <f>SUM(L53)</f>
        <v>0</v>
      </c>
      <c r="Y53" s="4"/>
    </row>
    <row r="54" spans="2:25" ht="15" customHeight="1">
      <c r="B54" s="498"/>
      <c r="C54" s="499"/>
      <c r="D54" s="464" t="s">
        <v>60</v>
      </c>
      <c r="E54" s="73">
        <f>'SECTION 1 - CAT 1 QUESTIONNAIRE'!L40</f>
        <v>20</v>
      </c>
      <c r="F54" s="441"/>
      <c r="G54" s="33">
        <f>'SECTION 1 - CAT 1 QUESTIONNAIRE'!M40</f>
        <v>0</v>
      </c>
      <c r="H54" s="75">
        <v>1.4999999999999999E-2</v>
      </c>
      <c r="I54" s="470"/>
      <c r="J54" s="443"/>
      <c r="K54" s="445" t="str">
        <f>IF(ISERR(J54/F54),"",(J54/F54))</f>
        <v/>
      </c>
      <c r="L54" s="440"/>
      <c r="M54" s="471"/>
      <c r="Y54" s="4"/>
    </row>
    <row r="55" spans="2:25" ht="15" customHeight="1">
      <c r="B55" s="498"/>
      <c r="C55" s="499"/>
      <c r="D55" s="464"/>
      <c r="E55" s="73">
        <f>'SECTION 1 - CAT 1 QUESTIONNAIRE'!L41</f>
        <v>20</v>
      </c>
      <c r="F55" s="441"/>
      <c r="G55" s="33">
        <f>'SECTION 1 - CAT 1 QUESTIONNAIRE'!M41</f>
        <v>0</v>
      </c>
      <c r="H55" s="75">
        <v>1.4999999999999999E-2</v>
      </c>
      <c r="I55" s="470"/>
      <c r="J55" s="443"/>
      <c r="K55" s="445"/>
      <c r="L55" s="440"/>
      <c r="M55" s="471"/>
      <c r="Y55" s="4"/>
    </row>
    <row r="56" spans="2:25" ht="15" customHeight="1">
      <c r="B56" s="498"/>
      <c r="C56" s="499"/>
      <c r="D56" s="464"/>
      <c r="E56" s="73">
        <f>'SECTION 1 - CAT 1 QUESTIONNAIRE'!L42</f>
        <v>40</v>
      </c>
      <c r="F56" s="441"/>
      <c r="G56" s="33">
        <f>'SECTION 1 - CAT 1 QUESTIONNAIRE'!M42</f>
        <v>0</v>
      </c>
      <c r="H56" s="166">
        <v>3.2000000000000001E-2</v>
      </c>
      <c r="I56" s="470"/>
      <c r="J56" s="443"/>
      <c r="K56" s="445"/>
      <c r="L56" s="440"/>
      <c r="M56" s="471"/>
      <c r="Y56" s="4"/>
    </row>
    <row r="57" spans="2:25" ht="15" customHeight="1">
      <c r="B57" s="498"/>
      <c r="C57" s="499"/>
      <c r="D57" s="271" t="s">
        <v>59</v>
      </c>
      <c r="E57" s="73">
        <f>'SECTION 1 - CAT 1 QUESTIONNAIRE'!L43</f>
        <v>20</v>
      </c>
      <c r="F57" s="441"/>
      <c r="G57" s="33">
        <f>'SECTION 1 - CAT 1 QUESTIONNAIRE'!M43</f>
        <v>0</v>
      </c>
      <c r="H57" s="75">
        <v>1.4999999999999999E-2</v>
      </c>
      <c r="I57" s="470"/>
      <c r="J57" s="443"/>
      <c r="K57" s="445"/>
      <c r="L57" s="440"/>
      <c r="M57" s="471"/>
      <c r="Y57" s="4"/>
    </row>
    <row r="58" spans="2:25" ht="15" customHeight="1">
      <c r="B58" s="498"/>
      <c r="C58" s="499"/>
      <c r="D58" s="464" t="s">
        <v>61</v>
      </c>
      <c r="E58" s="73">
        <f>'SECTION 1 - CAT 1 QUESTIONNAIRE'!L44</f>
        <v>20</v>
      </c>
      <c r="F58" s="441"/>
      <c r="G58" s="33">
        <f>'SECTION 1 - CAT 1 QUESTIONNAIRE'!M44</f>
        <v>0</v>
      </c>
      <c r="H58" s="75">
        <v>1.4999999999999999E-2</v>
      </c>
      <c r="I58" s="470"/>
      <c r="J58" s="443"/>
      <c r="K58" s="445"/>
      <c r="L58" s="440"/>
      <c r="M58" s="471"/>
      <c r="Y58" s="4"/>
    </row>
    <row r="59" spans="2:25" ht="15" customHeight="1">
      <c r="B59" s="498"/>
      <c r="C59" s="499"/>
      <c r="D59" s="464"/>
      <c r="E59" s="73">
        <f>'SECTION 1 - CAT 1 QUESTIONNAIRE'!L45</f>
        <v>15</v>
      </c>
      <c r="F59" s="441"/>
      <c r="G59" s="33">
        <f>'SECTION 1 - CAT 1 QUESTIONNAIRE'!M45</f>
        <v>0</v>
      </c>
      <c r="H59" s="273">
        <v>0.01</v>
      </c>
      <c r="I59" s="470"/>
      <c r="J59" s="443"/>
      <c r="K59" s="445"/>
      <c r="L59" s="440"/>
      <c r="M59" s="471"/>
      <c r="Y59" s="4"/>
    </row>
    <row r="60" spans="2:25" ht="15" customHeight="1">
      <c r="B60" s="498"/>
      <c r="C60" s="499"/>
      <c r="D60" s="464" t="s">
        <v>62</v>
      </c>
      <c r="E60" s="73">
        <f>'SECTION 1 - CAT 1 QUESTIONNAIRE'!L46</f>
        <v>20</v>
      </c>
      <c r="F60" s="441"/>
      <c r="G60" s="33">
        <f>'SECTION 1 - CAT 1 QUESTIONNAIRE'!M46</f>
        <v>0</v>
      </c>
      <c r="H60" s="75">
        <v>1.4999999999999999E-2</v>
      </c>
      <c r="I60" s="470"/>
      <c r="J60" s="443"/>
      <c r="K60" s="445"/>
      <c r="L60" s="440"/>
      <c r="M60" s="471"/>
      <c r="Y60" s="4"/>
    </row>
    <row r="61" spans="2:25" ht="15" customHeight="1">
      <c r="B61" s="498"/>
      <c r="C61" s="499"/>
      <c r="D61" s="464"/>
      <c r="E61" s="73">
        <f>'SECTION 1 - CAT 1 QUESTIONNAIRE'!L47</f>
        <v>15</v>
      </c>
      <c r="F61" s="441"/>
      <c r="G61" s="33">
        <f>'SECTION 1 - CAT 1 QUESTIONNAIRE'!M47</f>
        <v>0</v>
      </c>
      <c r="H61" s="273">
        <v>0.01</v>
      </c>
      <c r="I61" s="470"/>
      <c r="J61" s="443"/>
      <c r="K61" s="445"/>
      <c r="L61" s="440"/>
      <c r="M61" s="471"/>
      <c r="Y61" s="4"/>
    </row>
    <row r="62" spans="2:25" ht="15" customHeight="1">
      <c r="B62" s="498"/>
      <c r="C62" s="499"/>
      <c r="D62" s="271" t="s">
        <v>63</v>
      </c>
      <c r="E62" s="73">
        <f>'SECTION 1 - CAT 1 QUESTIONNAIRE'!L48</f>
        <v>10</v>
      </c>
      <c r="F62" s="441"/>
      <c r="G62" s="33">
        <f>'SECTION 1 - CAT 1 QUESTIONNAIRE'!M48</f>
        <v>0</v>
      </c>
      <c r="H62" s="75">
        <v>5.0000000000000001E-3</v>
      </c>
      <c r="I62" s="470"/>
      <c r="J62" s="443"/>
      <c r="K62" s="445"/>
      <c r="L62" s="440"/>
      <c r="M62" s="471"/>
      <c r="Y62" s="4"/>
    </row>
    <row r="63" spans="2:25" ht="15" customHeight="1">
      <c r="B63" s="498"/>
      <c r="C63" s="499"/>
      <c r="D63" s="464" t="s">
        <v>64</v>
      </c>
      <c r="E63" s="73">
        <f>'SECTION 1 - CAT 1 QUESTIONNAIRE'!L49</f>
        <v>30</v>
      </c>
      <c r="F63" s="441"/>
      <c r="G63" s="33">
        <f>'SECTION 1 - CAT 1 QUESTIONNAIRE'!M49</f>
        <v>0</v>
      </c>
      <c r="H63" s="75">
        <v>2.5000000000000001E-2</v>
      </c>
      <c r="I63" s="470"/>
      <c r="J63" s="443"/>
      <c r="K63" s="445"/>
      <c r="L63" s="440"/>
      <c r="M63" s="471"/>
      <c r="Y63" s="4"/>
    </row>
    <row r="64" spans="2:25" ht="15" customHeight="1">
      <c r="B64" s="498"/>
      <c r="C64" s="499"/>
      <c r="D64" s="464"/>
      <c r="E64" s="73">
        <f>'SECTION 1 - CAT 1 QUESTIONNAIRE'!L50</f>
        <v>15</v>
      </c>
      <c r="F64" s="441"/>
      <c r="G64" s="33">
        <f>'SECTION 1 - CAT 1 QUESTIONNAIRE'!M50</f>
        <v>0</v>
      </c>
      <c r="H64" s="75">
        <v>0.01</v>
      </c>
      <c r="I64" s="470"/>
      <c r="J64" s="443"/>
      <c r="K64" s="445"/>
      <c r="L64" s="440"/>
      <c r="M64" s="471"/>
      <c r="Y64" s="4"/>
    </row>
    <row r="65" spans="2:25" ht="15" customHeight="1">
      <c r="B65" s="500"/>
      <c r="C65" s="501"/>
      <c r="D65" s="464"/>
      <c r="E65" s="73">
        <f>'SECTION 1 - CAT 1 QUESTIONNAIRE'!L51</f>
        <v>20</v>
      </c>
      <c r="F65" s="441"/>
      <c r="G65" s="33">
        <f>'SECTION 1 - CAT 1 QUESTIONNAIRE'!M51</f>
        <v>0</v>
      </c>
      <c r="H65" s="75">
        <v>1.4999999999999999E-2</v>
      </c>
      <c r="I65" s="470"/>
      <c r="J65" s="443"/>
      <c r="K65" s="445"/>
      <c r="L65" s="440"/>
      <c r="M65" s="471"/>
      <c r="Y65" s="4"/>
    </row>
    <row r="66" spans="2:25" ht="15" customHeight="1">
      <c r="B66" s="26" t="s">
        <v>80</v>
      </c>
      <c r="C66" s="229"/>
      <c r="D66" s="98" t="s">
        <v>65</v>
      </c>
      <c r="E66" s="36">
        <f>'SECTION 1 - CAT 1 QUESTIONNAIRE'!L53</f>
        <v>20</v>
      </c>
      <c r="F66" s="74">
        <f>SUM(E66)</f>
        <v>20</v>
      </c>
      <c r="G66" s="33">
        <f>'SECTION 1 - CAT 1 QUESTIONNAIRE'!M53</f>
        <v>0</v>
      </c>
      <c r="H66" s="75">
        <v>1.4999999999999999E-2</v>
      </c>
      <c r="I66" s="183">
        <f>SUM(H66)</f>
        <v>1.4999999999999999E-2</v>
      </c>
      <c r="J66" s="32">
        <f>SUM(G66)</f>
        <v>0</v>
      </c>
      <c r="K66" s="186">
        <f>IF(ISERR(J66/F66),"",(J66/F66))</f>
        <v>0</v>
      </c>
      <c r="L66" s="31">
        <f>IF(ISERR((J66/F66)*I66*100),"",(J66/F66)*I66*100)</f>
        <v>0</v>
      </c>
      <c r="M66" s="111">
        <f>SUM(L66)</f>
        <v>0</v>
      </c>
      <c r="Y66" s="4"/>
    </row>
    <row r="67" spans="2:25" ht="15" customHeight="1">
      <c r="B67" s="496" t="s">
        <v>81</v>
      </c>
      <c r="C67" s="497"/>
      <c r="D67" s="455" t="s">
        <v>66</v>
      </c>
      <c r="E67" s="36">
        <f>'SECTION 1 - CAT 1 QUESTIONNAIRE'!L55</f>
        <v>40</v>
      </c>
      <c r="F67" s="449">
        <f>SUM(E67:E68)</f>
        <v>55</v>
      </c>
      <c r="G67" s="33">
        <f>'SECTION 1 - CAT 1 QUESTIONNAIRE'!M55</f>
        <v>0</v>
      </c>
      <c r="H67" s="166">
        <v>3.2000000000000001E-2</v>
      </c>
      <c r="I67" s="447">
        <f>SUM(H67:H68)</f>
        <v>4.2000000000000003E-2</v>
      </c>
      <c r="J67" s="451">
        <f>SUM(G67:G68)</f>
        <v>0</v>
      </c>
      <c r="K67" s="444">
        <f>IF(ISERR(J67/F67),"",(J67/F67))</f>
        <v>0</v>
      </c>
      <c r="L67" s="439">
        <f>IF(ISERR((J67/F67)*I67*100),"",(J67/F67)*I67*100)</f>
        <v>0</v>
      </c>
      <c r="M67" s="439">
        <f>SUM(L67)</f>
        <v>0</v>
      </c>
      <c r="Y67" s="4"/>
    </row>
    <row r="68" spans="2:25" ht="15" customHeight="1">
      <c r="B68" s="500"/>
      <c r="C68" s="501"/>
      <c r="D68" s="456"/>
      <c r="E68" s="36">
        <f>'SECTION 1 - CAT 1 QUESTIONNAIRE'!L56</f>
        <v>15</v>
      </c>
      <c r="F68" s="450"/>
      <c r="G68" s="33">
        <f>'SECTION 1 - CAT 1 QUESTIONNAIRE'!M56</f>
        <v>0</v>
      </c>
      <c r="H68" s="75">
        <v>0.01</v>
      </c>
      <c r="I68" s="448"/>
      <c r="J68" s="452"/>
      <c r="K68" s="445"/>
      <c r="L68" s="440"/>
      <c r="M68" s="440"/>
      <c r="Y68" s="4"/>
    </row>
    <row r="69" spans="2:25" ht="15" customHeight="1">
      <c r="B69" s="496" t="s">
        <v>82</v>
      </c>
      <c r="C69" s="497"/>
      <c r="D69" s="459" t="s">
        <v>174</v>
      </c>
      <c r="E69" s="36">
        <f>'SECTION 1 - CAT 1 QUESTIONNAIRE'!L58</f>
        <v>40</v>
      </c>
      <c r="F69" s="449">
        <f>SUM(E69:E72)</f>
        <v>125</v>
      </c>
      <c r="G69" s="33">
        <f>'SECTION 1 - CAT 1 QUESTIONNAIRE'!M58</f>
        <v>0</v>
      </c>
      <c r="H69" s="166">
        <v>3.2000000000000001E-2</v>
      </c>
      <c r="I69" s="447">
        <f>SUM(H69:H72)</f>
        <v>9.9000000000000005E-2</v>
      </c>
      <c r="J69" s="451">
        <f>SUM(G69:G72)</f>
        <v>0</v>
      </c>
      <c r="K69" s="465">
        <f>IF(ISERR(J69/F69),"",(J67/F67))</f>
        <v>0</v>
      </c>
      <c r="L69" s="439">
        <f>IF(ISERR((J69/F69)*I69*100),"",(J69/F69)*I69*100)</f>
        <v>0</v>
      </c>
      <c r="M69" s="439">
        <f>SUM(L69:L72)</f>
        <v>0</v>
      </c>
      <c r="Y69" s="4"/>
    </row>
    <row r="70" spans="2:25" ht="15" customHeight="1">
      <c r="B70" s="498"/>
      <c r="C70" s="499"/>
      <c r="D70" s="460"/>
      <c r="E70" s="36">
        <f>'SECTION 1 - CAT 1 QUESTIONNAIRE'!L59</f>
        <v>40</v>
      </c>
      <c r="F70" s="450"/>
      <c r="G70" s="33">
        <f>'SECTION 1 - CAT 1 QUESTIONNAIRE'!M59</f>
        <v>0</v>
      </c>
      <c r="H70" s="166">
        <v>3.2000000000000001E-2</v>
      </c>
      <c r="I70" s="448"/>
      <c r="J70" s="452"/>
      <c r="K70" s="466"/>
      <c r="L70" s="440"/>
      <c r="M70" s="440"/>
      <c r="Y70" s="4"/>
    </row>
    <row r="71" spans="2:25" ht="15" customHeight="1">
      <c r="B71" s="498"/>
      <c r="C71" s="499"/>
      <c r="D71" s="461"/>
      <c r="E71" s="36">
        <f>'SECTION 1 - CAT 1 QUESTIONNAIRE'!L60</f>
        <v>15</v>
      </c>
      <c r="F71" s="450"/>
      <c r="G71" s="33">
        <f>'SECTION 1 - CAT 1 QUESTIONNAIRE'!M60</f>
        <v>0</v>
      </c>
      <c r="H71" s="273">
        <v>0.01</v>
      </c>
      <c r="I71" s="448"/>
      <c r="J71" s="452"/>
      <c r="K71" s="466"/>
      <c r="L71" s="440"/>
      <c r="M71" s="440"/>
      <c r="Y71" s="4"/>
    </row>
    <row r="72" spans="2:25" ht="15" customHeight="1">
      <c r="B72" s="500"/>
      <c r="C72" s="501"/>
      <c r="D72" s="102" t="s">
        <v>67</v>
      </c>
      <c r="E72" s="36">
        <f>'SECTION 1 - CAT 1 QUESTIONNAIRE'!L61</f>
        <v>30</v>
      </c>
      <c r="F72" s="457"/>
      <c r="G72" s="33">
        <f>'SECTION 1 - CAT 1 QUESTIONNAIRE'!M61</f>
        <v>0</v>
      </c>
      <c r="H72" s="75">
        <v>2.5000000000000001E-2</v>
      </c>
      <c r="I72" s="453"/>
      <c r="J72" s="454"/>
      <c r="K72" s="467"/>
      <c r="L72" s="446"/>
      <c r="M72" s="446"/>
      <c r="Y72" s="4"/>
    </row>
    <row r="73" spans="2:25" ht="15" customHeight="1">
      <c r="B73" s="268" t="s">
        <v>99</v>
      </c>
      <c r="C73" s="270"/>
      <c r="D73" s="455" t="s">
        <v>68</v>
      </c>
      <c r="E73" s="73">
        <f>'SECTION 1 - CAT 1 QUESTIONNAIRE'!L63</f>
        <v>40</v>
      </c>
      <c r="F73" s="449">
        <f>SUM(E73:E74)</f>
        <v>60</v>
      </c>
      <c r="G73" s="33">
        <f>'SECTION 1 - CAT 1 QUESTIONNAIRE'!M63</f>
        <v>0</v>
      </c>
      <c r="H73" s="166">
        <v>3.2000000000000001E-2</v>
      </c>
      <c r="I73" s="447">
        <f>SUM(H73:H74)</f>
        <v>4.7E-2</v>
      </c>
      <c r="J73" s="451">
        <f>SUM(G73:G74)</f>
        <v>0</v>
      </c>
      <c r="K73" s="444">
        <f>IF(ISERR(J73/F73),"",(J73/F73))</f>
        <v>0</v>
      </c>
      <c r="L73" s="439">
        <f>IF(ISERR((J73/F73)*I73*100),"",(J73/F73)*I73*100)</f>
        <v>0</v>
      </c>
      <c r="M73" s="439">
        <f>SUM(L73)</f>
        <v>0</v>
      </c>
      <c r="Y73" s="4"/>
    </row>
    <row r="74" spans="2:25" ht="15" customHeight="1">
      <c r="B74" s="269"/>
      <c r="C74" s="270"/>
      <c r="D74" s="456"/>
      <c r="E74" s="73">
        <f>'SECTION 1 - CAT 1 QUESTIONNAIRE'!L64</f>
        <v>20</v>
      </c>
      <c r="F74" s="450"/>
      <c r="G74" s="33">
        <f>'SECTION 1 - CAT 1 QUESTIONNAIRE'!M64</f>
        <v>0</v>
      </c>
      <c r="H74" s="75">
        <v>1.4999999999999999E-2</v>
      </c>
      <c r="I74" s="448"/>
      <c r="J74" s="452"/>
      <c r="K74" s="445"/>
      <c r="L74" s="440"/>
      <c r="M74" s="440"/>
      <c r="Y74" s="4"/>
    </row>
    <row r="75" spans="2:25" ht="15" customHeight="1">
      <c r="B75" s="496" t="s">
        <v>83</v>
      </c>
      <c r="C75" s="497"/>
      <c r="D75" s="462" t="s">
        <v>77</v>
      </c>
      <c r="E75" s="73">
        <v>50</v>
      </c>
      <c r="F75" s="441">
        <f>SUM(E75:E78)</f>
        <v>140</v>
      </c>
      <c r="G75" s="33">
        <f>'SECTION 1 - CAT 1 QUESTIONNAIRE'!M66</f>
        <v>0</v>
      </c>
      <c r="H75" s="166">
        <v>0.05</v>
      </c>
      <c r="I75" s="442">
        <f>SUM(H75:H78)</f>
        <v>0.12200000000000001</v>
      </c>
      <c r="J75" s="443">
        <f>SUM(G75:G78)</f>
        <v>0</v>
      </c>
      <c r="K75" s="444">
        <f>IF(ISERR(J75/F75),"",(J75/F75))</f>
        <v>0</v>
      </c>
      <c r="L75" s="439">
        <f>IF(ISERR((J75/F75)*I75*100),"",(J75/F75)*I75*100)</f>
        <v>0</v>
      </c>
      <c r="M75" s="439">
        <f>SUM(L75:L76)</f>
        <v>0</v>
      </c>
      <c r="Y75" s="4"/>
    </row>
    <row r="76" spans="2:25" ht="15" customHeight="1">
      <c r="B76" s="498"/>
      <c r="C76" s="499"/>
      <c r="D76" s="462"/>
      <c r="E76" s="73">
        <v>30</v>
      </c>
      <c r="F76" s="441"/>
      <c r="G76" s="33">
        <f>'SECTION 1 - CAT 1 QUESTIONNAIRE'!M67</f>
        <v>0</v>
      </c>
      <c r="H76" s="75">
        <v>2.5000000000000001E-2</v>
      </c>
      <c r="I76" s="442"/>
      <c r="J76" s="443"/>
      <c r="K76" s="445"/>
      <c r="L76" s="440"/>
      <c r="M76" s="440"/>
      <c r="Y76" s="4"/>
    </row>
    <row r="77" spans="2:25" ht="15" customHeight="1">
      <c r="B77" s="498"/>
      <c r="C77" s="499"/>
      <c r="D77" s="455" t="s">
        <v>178</v>
      </c>
      <c r="E77" s="73">
        <f>'SECTION 1 - CAT 1 QUESTIONNAIRE'!L68</f>
        <v>40</v>
      </c>
      <c r="F77" s="441"/>
      <c r="G77" s="33">
        <f>'SECTION 1 - CAT 1 QUESTIONNAIRE'!M68</f>
        <v>0</v>
      </c>
      <c r="H77" s="166">
        <v>3.2000000000000001E-2</v>
      </c>
      <c r="I77" s="442"/>
      <c r="J77" s="443"/>
      <c r="K77" s="445"/>
      <c r="L77" s="440"/>
      <c r="M77" s="440"/>
      <c r="Y77" s="4"/>
    </row>
    <row r="78" spans="2:25" ht="15" customHeight="1">
      <c r="B78" s="500"/>
      <c r="C78" s="501"/>
      <c r="D78" s="458"/>
      <c r="E78" s="73">
        <f>'SECTION 1 - CAT 1 QUESTIONNAIRE'!L69</f>
        <v>20</v>
      </c>
      <c r="F78" s="441"/>
      <c r="G78" s="33">
        <f>'SECTION 1 - CAT 1 QUESTIONNAIRE'!M69</f>
        <v>0</v>
      </c>
      <c r="H78" s="75">
        <v>1.4999999999999999E-2</v>
      </c>
      <c r="I78" s="442"/>
      <c r="J78" s="443"/>
      <c r="K78" s="445"/>
      <c r="L78" s="446"/>
      <c r="M78" s="446"/>
      <c r="Y78" s="4"/>
    </row>
    <row r="79" spans="2:25" ht="15" customHeight="1">
      <c r="B79" s="482" t="s">
        <v>84</v>
      </c>
      <c r="C79" s="483"/>
      <c r="D79" s="107" t="s">
        <v>70</v>
      </c>
      <c r="E79" s="73">
        <f>'SECTION 1 - CAT 1 QUESTIONNAIRE'!L71</f>
        <v>40</v>
      </c>
      <c r="F79" s="108">
        <f>SUM(E79:E79)</f>
        <v>40</v>
      </c>
      <c r="G79" s="162">
        <f>'SECTION 1 - CAT 1 QUESTIONNAIRE'!M71</f>
        <v>0</v>
      </c>
      <c r="H79" s="166">
        <v>3.2000000000000001E-2</v>
      </c>
      <c r="I79" s="183">
        <f>SUM(H79:H79)</f>
        <v>3.2000000000000001E-2</v>
      </c>
      <c r="J79" s="32">
        <f>SUM(G79:G79)</f>
        <v>0</v>
      </c>
      <c r="K79" s="186">
        <f>IF(ISERR(J79/F79),"",(J79/F79))</f>
        <v>0</v>
      </c>
      <c r="L79" s="111">
        <f>IF(ISERR((J79/F79)*I79*100),"",(J79/F79)*I79*100)</f>
        <v>0</v>
      </c>
      <c r="M79" s="111">
        <f>SUM(L79)</f>
        <v>0</v>
      </c>
      <c r="Y79" s="4"/>
    </row>
    <row r="80" spans="2:25">
      <c r="B80" s="517"/>
      <c r="C80" s="518"/>
      <c r="D80" s="163"/>
      <c r="E80" s="164">
        <f t="shared" ref="E80:J80" si="5">SUM(E30:E79)</f>
        <v>1285</v>
      </c>
      <c r="F80" s="165">
        <f t="shared" si="5"/>
        <v>1285</v>
      </c>
      <c r="G80" s="78">
        <f t="shared" si="5"/>
        <v>0</v>
      </c>
      <c r="H80" s="79">
        <f t="shared" si="5"/>
        <v>1.0000000000000007</v>
      </c>
      <c r="I80" s="312">
        <f>SUM(I30:I79)</f>
        <v>1</v>
      </c>
      <c r="J80" s="188">
        <f t="shared" si="5"/>
        <v>0</v>
      </c>
      <c r="K80" s="189"/>
      <c r="L80" s="190">
        <f>SUM(L30:L79)</f>
        <v>0</v>
      </c>
      <c r="M80" s="190">
        <f>SUM(M30:M79)</f>
        <v>0</v>
      </c>
      <c r="Y80" s="4"/>
    </row>
    <row r="81" spans="2:25" ht="106.15" customHeight="1" thickBot="1">
      <c r="B81" s="509" t="s">
        <v>251</v>
      </c>
      <c r="C81" s="510"/>
    </row>
    <row r="82" spans="2:25" s="205" customFormat="1" ht="34.15" customHeight="1">
      <c r="B82" s="286" t="s">
        <v>241</v>
      </c>
      <c r="C82" s="515"/>
      <c r="D82" s="516"/>
      <c r="F82" s="20"/>
      <c r="G82" s="8"/>
      <c r="I82" s="9"/>
      <c r="M82" s="206"/>
      <c r="N82" s="206"/>
      <c r="O82" s="206"/>
      <c r="P82" s="206"/>
      <c r="Q82" s="206"/>
      <c r="R82" s="206"/>
      <c r="S82" s="206"/>
      <c r="T82" s="206"/>
      <c r="U82" s="206"/>
      <c r="V82" s="206"/>
      <c r="W82" s="206"/>
      <c r="X82" s="206"/>
      <c r="Y82" s="206"/>
    </row>
    <row r="83" spans="2:25" ht="40.15" customHeight="1">
      <c r="B83" s="287" t="s">
        <v>248</v>
      </c>
      <c r="C83" s="513"/>
      <c r="D83" s="514"/>
    </row>
    <row r="84" spans="2:25" ht="42" customHeight="1" thickBot="1">
      <c r="B84" s="288" t="s">
        <v>249</v>
      </c>
      <c r="C84" s="511"/>
      <c r="D84" s="512"/>
    </row>
    <row r="85" spans="2:25">
      <c r="B85" s="289"/>
      <c r="C85" s="289"/>
    </row>
    <row r="86" spans="2:25">
      <c r="B86" s="289"/>
      <c r="C86" s="289"/>
    </row>
    <row r="87" spans="2:25" s="205" customFormat="1">
      <c r="B87" s="289"/>
      <c r="C87" s="289"/>
      <c r="D87" s="105"/>
      <c r="F87" s="20"/>
      <c r="G87" s="8"/>
      <c r="I87" s="9"/>
      <c r="M87" s="206"/>
      <c r="N87" s="206"/>
      <c r="O87" s="206"/>
      <c r="P87" s="206"/>
      <c r="Q87" s="206"/>
      <c r="R87" s="206"/>
      <c r="S87" s="206"/>
      <c r="T87" s="206"/>
      <c r="U87" s="206"/>
      <c r="V87" s="206"/>
      <c r="W87" s="206"/>
      <c r="X87" s="206"/>
      <c r="Y87" s="206"/>
    </row>
  </sheetData>
  <sheetProtection selectLockedCells="1" selectUnlockedCells="1"/>
  <mergeCells count="180">
    <mergeCell ref="C2:M2"/>
    <mergeCell ref="B81:C81"/>
    <mergeCell ref="C84:D84"/>
    <mergeCell ref="C83:D83"/>
    <mergeCell ref="C82:D82"/>
    <mergeCell ref="B80:C80"/>
    <mergeCell ref="B39:C40"/>
    <mergeCell ref="B69:C72"/>
    <mergeCell ref="L19:M19"/>
    <mergeCell ref="H6:K6"/>
    <mergeCell ref="H7:K7"/>
    <mergeCell ref="B28:D28"/>
    <mergeCell ref="B43:C44"/>
    <mergeCell ref="B45:C48"/>
    <mergeCell ref="B49:C49"/>
    <mergeCell ref="B50:C52"/>
    <mergeCell ref="B53:C65"/>
    <mergeCell ref="B67:C68"/>
    <mergeCell ref="E9:F9"/>
    <mergeCell ref="G9:H9"/>
    <mergeCell ref="E10:F10"/>
    <mergeCell ref="G10:H10"/>
    <mergeCell ref="I10:K10"/>
    <mergeCell ref="E13:F13"/>
    <mergeCell ref="F43:F44"/>
    <mergeCell ref="B41:C42"/>
    <mergeCell ref="G15:H15"/>
    <mergeCell ref="E16:F16"/>
    <mergeCell ref="G16:H16"/>
    <mergeCell ref="I16:K16"/>
    <mergeCell ref="E18:F18"/>
    <mergeCell ref="I15:K15"/>
    <mergeCell ref="L15:M15"/>
    <mergeCell ref="I18:K18"/>
    <mergeCell ref="D37:D38"/>
    <mergeCell ref="B33:C38"/>
    <mergeCell ref="L17:M17"/>
    <mergeCell ref="E15:F15"/>
    <mergeCell ref="J39:J40"/>
    <mergeCell ref="K39:K40"/>
    <mergeCell ref="M41:M42"/>
    <mergeCell ref="I33:I38"/>
    <mergeCell ref="J33:J38"/>
    <mergeCell ref="K33:K38"/>
    <mergeCell ref="L21:M21"/>
    <mergeCell ref="L27:M27"/>
    <mergeCell ref="M33:M38"/>
    <mergeCell ref="L22:M22"/>
    <mergeCell ref="L33:L38"/>
    <mergeCell ref="L23:M23"/>
    <mergeCell ref="L24:M24"/>
    <mergeCell ref="I23:K23"/>
    <mergeCell ref="G22:H22"/>
    <mergeCell ref="I22:K22"/>
    <mergeCell ref="G19:H19"/>
    <mergeCell ref="I19:K19"/>
    <mergeCell ref="E23:F23"/>
    <mergeCell ref="E22:F22"/>
    <mergeCell ref="G20:H20"/>
    <mergeCell ref="I20:K20"/>
    <mergeCell ref="G21:H21"/>
    <mergeCell ref="G23:H23"/>
    <mergeCell ref="I21:K21"/>
    <mergeCell ref="K43:K44"/>
    <mergeCell ref="L67:L68"/>
    <mergeCell ref="L69:L72"/>
    <mergeCell ref="M67:M68"/>
    <mergeCell ref="M50:M52"/>
    <mergeCell ref="M69:M72"/>
    <mergeCell ref="B75:C78"/>
    <mergeCell ref="J43:J44"/>
    <mergeCell ref="E11:F11"/>
    <mergeCell ref="G11:H11"/>
    <mergeCell ref="I11:K11"/>
    <mergeCell ref="L11:M11"/>
    <mergeCell ref="E12:F12"/>
    <mergeCell ref="G12:H12"/>
    <mergeCell ref="I12:K12"/>
    <mergeCell ref="L12:M12"/>
    <mergeCell ref="G13:H13"/>
    <mergeCell ref="I13:K13"/>
    <mergeCell ref="L13:M13"/>
    <mergeCell ref="L14:M14"/>
    <mergeCell ref="F33:F38"/>
    <mergeCell ref="B31:C32"/>
    <mergeCell ref="E20:F20"/>
    <mergeCell ref="E19:F19"/>
    <mergeCell ref="I25:K25"/>
    <mergeCell ref="L25:M25"/>
    <mergeCell ref="L18:M18"/>
    <mergeCell ref="G18:H18"/>
    <mergeCell ref="E24:F24"/>
    <mergeCell ref="G24:H24"/>
    <mergeCell ref="I24:K24"/>
    <mergeCell ref="L6:M6"/>
    <mergeCell ref="B79:C79"/>
    <mergeCell ref="M43:M44"/>
    <mergeCell ref="I43:I44"/>
    <mergeCell ref="D47:D48"/>
    <mergeCell ref="M45:M48"/>
    <mergeCell ref="I45:I48"/>
    <mergeCell ref="J45:J48"/>
    <mergeCell ref="K45:K48"/>
    <mergeCell ref="D60:D61"/>
    <mergeCell ref="D63:D65"/>
    <mergeCell ref="F67:F68"/>
    <mergeCell ref="I67:I68"/>
    <mergeCell ref="J67:J68"/>
    <mergeCell ref="D50:D52"/>
    <mergeCell ref="L45:L48"/>
    <mergeCell ref="D43:D44"/>
    <mergeCell ref="E17:F17"/>
    <mergeCell ref="L20:M20"/>
    <mergeCell ref="E21:F21"/>
    <mergeCell ref="L43:L44"/>
    <mergeCell ref="F45:F48"/>
    <mergeCell ref="G17:H17"/>
    <mergeCell ref="I17:K17"/>
    <mergeCell ref="L50:L52"/>
    <mergeCell ref="B1:M1"/>
    <mergeCell ref="B3:M3"/>
    <mergeCell ref="B29:C29"/>
    <mergeCell ref="B30:C30"/>
    <mergeCell ref="E14:F14"/>
    <mergeCell ref="G14:H14"/>
    <mergeCell ref="I14:K14"/>
    <mergeCell ref="L10:M10"/>
    <mergeCell ref="I9:K9"/>
    <mergeCell ref="L9:M9"/>
    <mergeCell ref="E26:F26"/>
    <mergeCell ref="G26:H26"/>
    <mergeCell ref="I26:K26"/>
    <mergeCell ref="L26:M26"/>
    <mergeCell ref="E25:F25"/>
    <mergeCell ref="G25:H25"/>
    <mergeCell ref="F41:F42"/>
    <mergeCell ref="I41:I42"/>
    <mergeCell ref="J41:J42"/>
    <mergeCell ref="K41:K42"/>
    <mergeCell ref="L41:L42"/>
    <mergeCell ref="D54:D56"/>
    <mergeCell ref="D58:D59"/>
    <mergeCell ref="K69:K72"/>
    <mergeCell ref="L7:M7"/>
    <mergeCell ref="F53:F65"/>
    <mergeCell ref="I53:I65"/>
    <mergeCell ref="J53:J65"/>
    <mergeCell ref="K53:K65"/>
    <mergeCell ref="L53:L65"/>
    <mergeCell ref="M53:M65"/>
    <mergeCell ref="F50:F52"/>
    <mergeCell ref="I50:I52"/>
    <mergeCell ref="J50:J52"/>
    <mergeCell ref="K50:K52"/>
    <mergeCell ref="L39:L40"/>
    <mergeCell ref="M39:M40"/>
    <mergeCell ref="F39:F40"/>
    <mergeCell ref="I39:I40"/>
    <mergeCell ref="L16:M16"/>
    <mergeCell ref="I69:I72"/>
    <mergeCell ref="J69:J72"/>
    <mergeCell ref="D67:D68"/>
    <mergeCell ref="F69:F72"/>
    <mergeCell ref="D77:D78"/>
    <mergeCell ref="D69:D71"/>
    <mergeCell ref="D73:D74"/>
    <mergeCell ref="D75:D76"/>
    <mergeCell ref="K67:K68"/>
    <mergeCell ref="L73:L74"/>
    <mergeCell ref="M73:M74"/>
    <mergeCell ref="F75:F78"/>
    <mergeCell ref="I75:I78"/>
    <mergeCell ref="J75:J78"/>
    <mergeCell ref="K75:K78"/>
    <mergeCell ref="L75:L78"/>
    <mergeCell ref="M75:M78"/>
    <mergeCell ref="I73:I74"/>
    <mergeCell ref="F73:F74"/>
    <mergeCell ref="J73:J74"/>
    <mergeCell ref="K73:K74"/>
  </mergeCells>
  <phoneticPr fontId="5" type="noConversion"/>
  <conditionalFormatting sqref="G44:G79 G30:G40">
    <cfRule type="expression" dxfId="7" priority="24">
      <formula>AND(#REF!="Mandatory",#REF!="No")</formula>
    </cfRule>
  </conditionalFormatting>
  <conditionalFormatting sqref="L7">
    <cfRule type="cellIs" dxfId="6" priority="22" operator="greaterThanOrEqual">
      <formula>80</formula>
    </cfRule>
    <cfRule type="cellIs" dxfId="5" priority="23" operator="lessThan">
      <formula>80</formula>
    </cfRule>
  </conditionalFormatting>
  <conditionalFormatting sqref="L6:M6">
    <cfRule type="expression" dxfId="4" priority="17" stopIfTrue="1">
      <formula>$L$6="Yes"</formula>
    </cfRule>
    <cfRule type="expression" dxfId="3" priority="18" stopIfTrue="1">
      <formula>$L$6="No"</formula>
    </cfRule>
    <cfRule type="colorScale" priority="19">
      <colorScale>
        <cfvo type="num" val="0"/>
        <cfvo type="num" val="0"/>
        <color rgb="FFFF7128"/>
        <color rgb="FF00B050"/>
      </colorScale>
    </cfRule>
    <cfRule type="colorScale" priority="20">
      <colorScale>
        <cfvo type="min"/>
        <cfvo type="max"/>
        <color rgb="FFFF7128"/>
        <color rgb="FF00B050"/>
      </colorScale>
    </cfRule>
    <cfRule type="colorScale" priority="21">
      <colorScale>
        <cfvo type="min"/>
        <cfvo type="max"/>
        <color rgb="FFFF7128"/>
        <color rgb="FF92D050"/>
      </colorScale>
    </cfRule>
  </conditionalFormatting>
  <conditionalFormatting sqref="G41">
    <cfRule type="expression" dxfId="2" priority="6">
      <formula>AND(#REF!="Mandatory",#REF!="No")</formula>
    </cfRule>
  </conditionalFormatting>
  <conditionalFormatting sqref="G42">
    <cfRule type="expression" dxfId="1" priority="5">
      <formula>AND(#REF!="Mandatory",#REF!="No")</formula>
    </cfRule>
  </conditionalFormatting>
  <conditionalFormatting sqref="G43">
    <cfRule type="expression" dxfId="0" priority="4">
      <formula>AND(#REF!="Mandatory",#REF!="No")</formula>
    </cfRule>
  </conditionalFormatting>
  <pageMargins left="0.70866141732283472" right="0.70866141732283472" top="0.74803149606299213" bottom="0.74803149606299213" header="0.31496062992125984" footer="0.31496062992125984"/>
  <pageSetup paperSize="9" scale="43" fitToHeight="0" orientation="portrait" r:id="rId1"/>
  <headerFooter>
    <oddHeader xml:space="preserve">&amp;R&amp;G
</oddHeader>
    <oddFooter>&amp;L&amp;14MD-18-400 (Version 5.0)&amp;C&amp;"Arial,Bold"&amp;14QUEENSLAND RAIL OFFICIAL&amp;R&amp;14Page &amp;P of &amp;N</oddFooter>
  </headerFooter>
  <ignoredErrors>
    <ignoredError sqref="I79" formulaRange="1"/>
  </ignoredError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
  <sheetViews>
    <sheetView workbookViewId="0">
      <selection sqref="A1:E34"/>
    </sheetView>
  </sheetViews>
  <sheetFormatPr defaultColWidth="8.7109375" defaultRowHeight="12.75"/>
  <cols>
    <col min="2" max="2" width="33.7109375" customWidth="1"/>
    <col min="3" max="3" width="35.7109375" customWidth="1"/>
    <col min="4" max="4" width="11.42578125" customWidth="1"/>
    <col min="5" max="5" width="12.140625" customWidth="1"/>
    <col min="6" max="6" width="11.7109375" customWidth="1"/>
    <col min="7" max="7" width="11.28515625" customWidth="1"/>
    <col min="10" max="10" width="12" customWidth="1"/>
    <col min="11" max="11" width="11.28515625" customWidth="1"/>
  </cols>
  <sheetData/>
  <sheetProtection password="CDD0" sheet="1" objects="1" scenarios="1"/>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
  <sheetViews>
    <sheetView workbookViewId="0">
      <selection activeCell="N33" sqref="N33"/>
    </sheetView>
  </sheetViews>
  <sheetFormatPr defaultColWidth="8.7109375" defaultRowHeight="12.75"/>
  <sheetData/>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34EFC6C130A9488EF2BFB688F899EB" ma:contentTypeVersion="6" ma:contentTypeDescription="Create a new document." ma:contentTypeScope="" ma:versionID="6892d529db107b87726f79f8e6589013">
  <xsd:schema xmlns:xsd="http://www.w3.org/2001/XMLSchema" xmlns:xs="http://www.w3.org/2001/XMLSchema" xmlns:p="http://schemas.microsoft.com/office/2006/metadata/properties" xmlns:ns1="http://schemas.microsoft.com/sharepoint/v3" targetNamespace="http://schemas.microsoft.com/office/2006/metadata/properties" ma:root="true" ma:fieldsID="ee313892ee7e5c81de75a6c9d6d84b6f"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9E38DB-AD21-4546-BE98-3541AD272D88}"/>
</file>

<file path=customXml/itemProps2.xml><?xml version="1.0" encoding="utf-8"?>
<ds:datastoreItem xmlns:ds="http://schemas.openxmlformats.org/officeDocument/2006/customXml" ds:itemID="{F44DF8C6-13D7-4A99-BF98-467E0C5F2817}"/>
</file>

<file path=customXml/itemProps3.xml><?xml version="1.0" encoding="utf-8"?>
<ds:datastoreItem xmlns:ds="http://schemas.openxmlformats.org/officeDocument/2006/customXml" ds:itemID="{7AB8F2D4-6FE2-4FC4-9A17-E95996E082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CONTRACTOR INSTRUCTIONS </vt:lpstr>
      <vt:lpstr>QR ASSESSOR INSTRUCTIONS</vt:lpstr>
      <vt:lpstr>CONTRACTOR'S DETAILS</vt:lpstr>
      <vt:lpstr>SECTION 1 - CAT 1 QUESTIONNAIRE</vt:lpstr>
      <vt:lpstr> RISK SCORESHEET</vt:lpstr>
      <vt:lpstr>Sheet1</vt:lpstr>
      <vt:lpstr>Sheet2</vt:lpstr>
      <vt:lpstr>' RISK SCORESHEET'!Print_Area</vt:lpstr>
      <vt:lpstr>'CONTRACTOR INSTRUCTIONS '!Print_Area</vt:lpstr>
      <vt:lpstr>'CONTRACTOR''S DETAILS'!Print_Area</vt:lpstr>
      <vt:lpstr>'QR ASSESSOR INSTRUCTIONS'!Print_Area</vt:lpstr>
      <vt:lpstr>'SECTION 1 - CAT 1 QUESTIONNAIRE'!Print_Area</vt:lpstr>
      <vt:lpstr>' RISK SCORESHEET'!Print_Titles</vt:lpstr>
      <vt:lpstr>'SECTION 1 - CAT 1 QUESTIONNAIRE'!Print_Titles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Contractor Prequalification Questionnaire Category 1</dc:title>
  <dc:creator>Cornish, Scott</dc:creator>
  <cp:keywords>Contractor assessment, Contractor evaluation, Safety and Environment Management, Prequalification assessments, Prequalification evaluation</cp:keywords>
  <cp:lastModifiedBy>Quinn, Tony</cp:lastModifiedBy>
  <cp:lastPrinted>2022-11-15T23:31:23Z</cp:lastPrinted>
  <dcterms:created xsi:type="dcterms:W3CDTF">2018-05-13T22:32:50Z</dcterms:created>
  <dcterms:modified xsi:type="dcterms:W3CDTF">2022-11-17T00:12:38Z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0x0101001334EFC6C130A9488EF2BFB688F899EB</vt:lpwstr>
  </property>
  <property fmtid="{D5CDD505-2E9C-101B-9397-08002B2CF9AE}" pid="3" name="PolicyDocumentSubtype">
    <vt:lpwstr>9;#Form|1e00d1bf-8f99-4c31-a741-31c9b2eefa30</vt:lpwstr>
  </property>
  <property fmtid="{D5CDD505-2E9C-101B-9397-08002B2CF9AE}" pid="4" name="kb110bc9b2b94761995d77f9a0f28455">
    <vt:lpwstr>Contractor and Procurement Management|c6a5014e-b281-4149-9199-526dd6745bd7</vt:lpwstr>
  </property>
  <property fmtid="{D5CDD505-2E9C-101B-9397-08002B2CF9AE}" pid="5" name="SEMSCoreSEMSDocument">
    <vt:bool>true</vt:bool>
  </property>
  <property fmtid="{D5CDD505-2E9C-101B-9397-08002B2CF9AE}" pid="6" name="PolicyBCSSubject">
    <vt:lpwstr>3;#Master Set|5a0d8dc3-e465-42b9-ac8c-c48bec643b1c</vt:lpwstr>
  </property>
  <property fmtid="{D5CDD505-2E9C-101B-9397-08002B2CF9AE}" pid="7" name="SEMSCoreElement">
    <vt:lpwstr>208;#Contractor and Procurement Management|c6a5014e-b281-4149-9199-526dd6745bd7</vt:lpwstr>
  </property>
  <property fmtid="{D5CDD505-2E9C-101B-9397-08002B2CF9AE}" pid="8" name="_ip_UnifiedCompliancePolicyUIAction">
    <vt:lpwstr/>
  </property>
  <property fmtid="{D5CDD505-2E9C-101B-9397-08002B2CF9AE}" pid="9" name="_ip_UnifiedCompliancePolicyProperties">
    <vt:lpwstr/>
  </property>
</Properties>
</file>